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810" yWindow="165" windowWidth="13080" windowHeight="7785" tabRatio="962" firstSheet="61" activeTab="61"/>
  </bookViews>
  <sheets>
    <sheet name="Alabama Life" sheetId="1" r:id="rId1"/>
    <sheet name="American Chambers" sheetId="2" r:id="rId2"/>
    <sheet name="American Educators" sheetId="3" r:id="rId3"/>
    <sheet name="American Integrity" sheetId="4" r:id="rId4"/>
    <sheet name="amer life asr" sheetId="5" r:id="rId5"/>
    <sheet name="Amer Std Life Acc" sheetId="6" r:id="rId6"/>
    <sheet name="AmerWstrn" sheetId="7" r:id="rId7"/>
    <sheet name="AMS Life" sheetId="8" r:id="rId8"/>
    <sheet name="Andrew Jackson" sheetId="9" r:id="rId9"/>
    <sheet name="Bankers Commercial" sheetId="10" r:id="rId10"/>
    <sheet name="centennial" sheetId="11" r:id="rId11"/>
    <sheet name="coastal states" sheetId="12" r:id="rId12"/>
    <sheet name="Confed Life (CLIC)" sheetId="13" r:id="rId13"/>
    <sheet name="Confed Life &amp; Annty (CLIAC)" sheetId="14" r:id="rId14"/>
    <sheet name="Consolidated National" sheetId="15" r:id="rId15"/>
    <sheet name="Consumers United" sheetId="16" r:id="rId16"/>
    <sheet name="Cont Invstrs" sheetId="17" r:id="rId17"/>
    <sheet name="Corporate Life" sheetId="18" r:id="rId18"/>
    <sheet name="Diamond Benefits" sheetId="19" r:id="rId19"/>
    <sheet name="EBL Life" sheetId="20" r:id="rId20"/>
    <sheet name="ELIC" sheetId="21" r:id="rId21"/>
    <sheet name="Family Guaranty" sheetId="22" r:id="rId22"/>
    <sheet name="Farmers&amp;Ranchers" sheetId="23" r:id="rId23"/>
    <sheet name="fbl" sheetId="24" r:id="rId24"/>
    <sheet name="Fidelity Mutual" sheetId="25" r:id="rId25"/>
    <sheet name="fcl" sheetId="26" r:id="rId26"/>
    <sheet name="first natl" sheetId="27" r:id="rId27"/>
    <sheet name="First Natl(Thrnr)" sheetId="28" r:id="rId28"/>
    <sheet name="Franklin Protective" sheetId="29" r:id="rId29"/>
    <sheet name="Franklin American" sheetId="30" r:id="rId30"/>
    <sheet name="George Washington" sheetId="31" r:id="rId31"/>
    <sheet name="Guarantee Security" sheetId="32" r:id="rId32"/>
    <sheet name="Inter-American" sheetId="33" r:id="rId33"/>
    <sheet name="International Fin" sheetId="34" r:id="rId34"/>
    <sheet name="Investment Life of America" sheetId="35" r:id="rId35"/>
    <sheet name="Investors Equity" sheetId="36" r:id="rId36"/>
    <sheet name="Kentucky Central" sheetId="37" r:id="rId37"/>
    <sheet name="Legion" sheetId="38" r:id="rId38"/>
    <sheet name="LondonPac" sheetId="39" r:id="rId39"/>
    <sheet name="Midcontinent" sheetId="40" r:id="rId40"/>
    <sheet name="Midwest Life" sheetId="41" r:id="rId41"/>
    <sheet name="Monarch Life" sheetId="42" r:id="rId42"/>
    <sheet name="Mutual Benefit" sheetId="43" r:id="rId43"/>
    <sheet name="Mutual Security" sheetId="44" r:id="rId44"/>
    <sheet name="National Affiliated" sheetId="45" r:id="rId45"/>
    <sheet name="Natl American" sheetId="46" r:id="rId46"/>
    <sheet name="National Heritage" sheetId="47" r:id="rId47"/>
    <sheet name="New Jersey Life" sheetId="48" r:id="rId48"/>
    <sheet name="Old Colony Life" sheetId="49" r:id="rId49"/>
    <sheet name="Old Faithful" sheetId="50" r:id="rId50"/>
    <sheet name="Pacific Standard" sheetId="51" r:id="rId51"/>
    <sheet name="Reliance" sheetId="52" r:id="rId52"/>
    <sheet name="Settlers" sheetId="53" r:id="rId53"/>
    <sheet name="Statesman" sheetId="54" r:id="rId54"/>
    <sheet name="Summit National" sheetId="55" r:id="rId55"/>
    <sheet name="supreme" sheetId="56" r:id="rId56"/>
    <sheet name="underwriters" sheetId="57" r:id="rId57"/>
    <sheet name="Unison" sheetId="58" r:id="rId58"/>
    <sheet name="United Republic" sheetId="59" r:id="rId59"/>
    <sheet name="Universe" sheetId="60" r:id="rId60"/>
    <sheet name="Villanova" sheetId="61" r:id="rId61"/>
    <sheet name="summary" sheetId="62" r:id="rId62"/>
    <sheet name="ongoing funding" sheetId="63" r:id="rId63"/>
    <sheet name="open summary" sheetId="64" r:id="rId64"/>
    <sheet name="closed in 03 summary" sheetId="65" r:id="rId65"/>
    <sheet name="Closed prior to 03 sum" sheetId="66" r:id="rId66"/>
    <sheet name="Estates Closed sum" sheetId="67" r:id="rId67"/>
    <sheet name="total summary" sheetId="68" r:id="rId68"/>
    <sheet name="AnticFunding" sheetId="69" r:id="rId69"/>
    <sheet name="recon ind sum to fnd sched" sheetId="70" r:id="rId70"/>
    <sheet name="Premium" sheetId="71" r:id="rId71"/>
  </sheets>
  <definedNames>
    <definedName name="_xlnm.Print_Area" localSheetId="68">'AnticFunding'!$B$1:$BH$62</definedName>
    <definedName name="_xlnm.Print_Area" localSheetId="70">'Premium'!$A$7:$I$855</definedName>
    <definedName name="_xlnm.Print_Area" localSheetId="69">'recon ind sum to fnd sched'!$A$1:$G$28</definedName>
    <definedName name="_xlnm.Print_Area" localSheetId="61">'summary'!$A$5:$N$94</definedName>
    <definedName name="_xlnm.Print_Area" localSheetId="67">'total summary'!$A$3:$F$66</definedName>
    <definedName name="_xlnm.Print_Titles" localSheetId="68">'AnticFunding'!$A:$A</definedName>
    <definedName name="_xlnm.Print_Titles" localSheetId="70">'Premium'!$1:$6</definedName>
    <definedName name="_xlnm.Print_Titles" localSheetId="61">'summary'!$2:$4</definedName>
  </definedNames>
  <calcPr calcMode="manual" fullCalcOnLoad="1" calcCompleted="0" calcOnSave="0"/>
</workbook>
</file>

<file path=xl/sharedStrings.xml><?xml version="1.0" encoding="utf-8"?>
<sst xmlns="http://schemas.openxmlformats.org/spreadsheetml/2006/main" count="6492" uniqueCount="346">
  <si>
    <t xml:space="preserve"> </t>
  </si>
  <si>
    <t>Allocated</t>
  </si>
  <si>
    <t>Unallocated</t>
  </si>
  <si>
    <t>Life</t>
  </si>
  <si>
    <t>Annuity</t>
  </si>
  <si>
    <t>A&amp;H</t>
  </si>
  <si>
    <t>Total</t>
  </si>
  <si>
    <t>Alabama</t>
  </si>
  <si>
    <t>Summary:</t>
  </si>
  <si>
    <t>Alaska</t>
  </si>
  <si>
    <t>Arizona</t>
  </si>
  <si>
    <t>Arkansas</t>
  </si>
  <si>
    <t>California</t>
  </si>
  <si>
    <t>GA Covered Obligations</t>
  </si>
  <si>
    <t>Colorado</t>
  </si>
  <si>
    <t>Connecticut</t>
  </si>
  <si>
    <t>Add:</t>
  </si>
  <si>
    <t>Delaware</t>
  </si>
  <si>
    <t xml:space="preserve">  GA claims incurred directly</t>
  </si>
  <si>
    <t>Dist. of Columbia</t>
  </si>
  <si>
    <t xml:space="preserve">  GA expenses incurred directly</t>
  </si>
  <si>
    <t>Florida</t>
  </si>
  <si>
    <t xml:space="preserve">  NOLHGA expenses</t>
  </si>
  <si>
    <t>Georgia</t>
  </si>
  <si>
    <t>Hawaii</t>
  </si>
  <si>
    <t>Less:</t>
  </si>
  <si>
    <t>Idaho</t>
  </si>
  <si>
    <t xml:space="preserve">  Estate/other distributions</t>
  </si>
  <si>
    <t>Illinois</t>
  </si>
  <si>
    <t xml:space="preserve">  Other adjustments</t>
  </si>
  <si>
    <t>Indiana</t>
  </si>
  <si>
    <t xml:space="preserve">  Ceding commissions/</t>
  </si>
  <si>
    <t>Iowa</t>
  </si>
  <si>
    <t xml:space="preserve">        policy enhancements</t>
  </si>
  <si>
    <t>Kansas</t>
  </si>
  <si>
    <t xml:space="preserve">  Other recoveries (litigation, </t>
  </si>
  <si>
    <t>Kentucky</t>
  </si>
  <si>
    <t xml:space="preserve">        estate distributions etc.)</t>
  </si>
  <si>
    <t>Louisiana</t>
  </si>
  <si>
    <t>Maine</t>
  </si>
  <si>
    <t>Adjusted GA Costs</t>
  </si>
  <si>
    <t>Maryland</t>
  </si>
  <si>
    <t>Per state breakdown</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</si>
  <si>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</si>
  <si>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</si>
  <si>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</si>
  <si>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</si>
  <si>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</si>
  <si>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</si>
  <si>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</si>
  <si>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</si>
  <si>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</si>
  <si>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</si>
  <si>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</si>
  <si>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</si>
  <si>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</si>
  <si>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</si>
  <si>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</si>
  <si>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</si>
  <si>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</si>
  <si>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</si>
  <si>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</si>
  <si>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</si>
  <si>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</si>
  <si>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</si>
  <si>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</si>
  <si>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</si>
  <si>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</si>
  <si>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</si>
  <si>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</si>
  <si>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</si>
  <si>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</si>
  <si>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</si>
  <si>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</si>
  <si>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</si>
  <si>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Overview "Ongoing Funding" Insolvencies</t>
  </si>
  <si>
    <t>Confederation Life Insurance Co. - U.S. Branch</t>
  </si>
  <si>
    <t>Executive Life Insurance Company</t>
  </si>
  <si>
    <t>Guarantee Security Life Insurance Company</t>
  </si>
  <si>
    <t>Investors Equity Life Ins. Co. of Hawaii, LTD</t>
  </si>
  <si>
    <t>Kentucky Central Life Insurance Company</t>
  </si>
  <si>
    <t>Mutual Benefit Life Insurance Company</t>
  </si>
  <si>
    <t xml:space="preserve">  Total "Ongoing Funding"</t>
  </si>
  <si>
    <t>Overview "Open" Insolvencies</t>
  </si>
  <si>
    <t xml:space="preserve">American Standard Life &amp; Accident </t>
  </si>
  <si>
    <t>Continental Investors Life Insurance Company</t>
  </si>
  <si>
    <t>Fidelity Mutual Life Insurance Company</t>
  </si>
  <si>
    <t>Monarch Life Insurance Company</t>
  </si>
  <si>
    <t>Supreme Life Insurance Company</t>
  </si>
  <si>
    <t>Universe Life Insurance Company</t>
  </si>
  <si>
    <t xml:space="preserve">  Total "Open"</t>
  </si>
  <si>
    <t>Coastal States Life Insurance Company</t>
  </si>
  <si>
    <t>Corporate Life Insurance Company</t>
  </si>
  <si>
    <t>National American Life Ins. Co. of Pennsylvania</t>
  </si>
  <si>
    <t>National Heritage Life Insurance Company</t>
  </si>
  <si>
    <t>Alabama Life Insurance Company</t>
  </si>
  <si>
    <t>American Educators Life Insurance Company</t>
  </si>
  <si>
    <t>American Integrity Insurance Company</t>
  </si>
  <si>
    <t>AMS Life Insurance Company</t>
  </si>
  <si>
    <t>multiple</t>
  </si>
  <si>
    <t>Andrew Jackson Life Insurance Company</t>
  </si>
  <si>
    <t>Confederation Life Ins. &amp; Annuity Co.</t>
  </si>
  <si>
    <t>Consolidated National Life Insurance Company</t>
  </si>
  <si>
    <t>Consumers United Insurance Company</t>
  </si>
  <si>
    <t>Diamond Benefits Life Insurance Co/</t>
  </si>
  <si>
    <t xml:space="preserve">     Life Assurance Co of Pennsylvania</t>
  </si>
  <si>
    <t>EBL Life Insurance Company</t>
  </si>
  <si>
    <t>George Washington Life Insurance Company</t>
  </si>
  <si>
    <t>Inter-American Ins. Co. of Illinois</t>
  </si>
  <si>
    <t>Investment Life Ins. Co. of America</t>
  </si>
  <si>
    <t>Midwest Life Insurance Company</t>
  </si>
  <si>
    <t>Mutual Security Life Insurance Company</t>
  </si>
  <si>
    <t>New Jersey Life Insurance Company</t>
  </si>
  <si>
    <t>Old Colony Life Insurance Company</t>
  </si>
  <si>
    <t>Old Faithful Life Insurance Company</t>
  </si>
  <si>
    <t>Pacific Standard Life Insurance Company</t>
  </si>
  <si>
    <t>Summit National Life Insurance Company</t>
  </si>
  <si>
    <t>Underwriters Life Insurance Company</t>
  </si>
  <si>
    <t>Unison International Life Insurance Company</t>
  </si>
  <si>
    <t>United Republic Life Insurance Company</t>
  </si>
  <si>
    <t>Grand Total</t>
  </si>
  <si>
    <t>Overview "Other" Insolvencies</t>
  </si>
  <si>
    <t>Amalgamated Life</t>
  </si>
  <si>
    <t>No data</t>
  </si>
  <si>
    <t>American Independence</t>
  </si>
  <si>
    <t>American Protectors</t>
  </si>
  <si>
    <t>American Way</t>
  </si>
  <si>
    <t>Associated Life</t>
  </si>
  <si>
    <t>Atlantic and Pacific Life</t>
  </si>
  <si>
    <t>Cadillac Insurance</t>
  </si>
  <si>
    <t>Executive Life of NY</t>
  </si>
  <si>
    <t>Farm &amp; Ranch</t>
  </si>
  <si>
    <t>First Capital Life</t>
  </si>
  <si>
    <t>First Citizen Life</t>
  </si>
  <si>
    <t>Great Lakes American</t>
  </si>
  <si>
    <t>Legacy Life</t>
  </si>
  <si>
    <t>Life of Indiana</t>
  </si>
  <si>
    <t>Lincolnwood Nat'l Life/United Equitable</t>
  </si>
  <si>
    <t>UNAC</t>
  </si>
  <si>
    <t>Western Pacific</t>
  </si>
  <si>
    <t>Closed, no Ga costs</t>
  </si>
  <si>
    <t>Ongoing Insolvencies Summary By State</t>
  </si>
  <si>
    <t>Confederation Life (U.S. Branch)</t>
  </si>
  <si>
    <t>Executive Life</t>
  </si>
  <si>
    <t>Guarantee Security Life</t>
  </si>
  <si>
    <t>Investors Equity</t>
  </si>
  <si>
    <t>Kentucky Central Life</t>
  </si>
  <si>
    <t>Mutual Benefit Life</t>
  </si>
  <si>
    <t>none</t>
  </si>
  <si>
    <t>Open Insolvencies Summary By State</t>
  </si>
  <si>
    <t>Continetal Investors Life</t>
  </si>
  <si>
    <t>Fidelity Mutual Life</t>
  </si>
  <si>
    <t>Monarch Life</t>
  </si>
  <si>
    <t>Supreme Life</t>
  </si>
  <si>
    <t>Universe Life Ins Co</t>
  </si>
  <si>
    <t>Continental Investors</t>
  </si>
  <si>
    <t>data not available</t>
  </si>
  <si>
    <t>Coastal States Life</t>
  </si>
  <si>
    <t>Corporate Life</t>
  </si>
  <si>
    <t>National Heritage Life</t>
  </si>
  <si>
    <t>By State Breakdown</t>
  </si>
  <si>
    <t>Alabama Life</t>
  </si>
  <si>
    <t>American Educators</t>
  </si>
  <si>
    <t>American Integrity</t>
  </si>
  <si>
    <t>AMS Life</t>
  </si>
  <si>
    <t>Andrew Jackson</t>
  </si>
  <si>
    <t>Consolidated National</t>
  </si>
  <si>
    <t>Consumers United</t>
  </si>
  <si>
    <t>Confederation Life &amp; Annuity</t>
  </si>
  <si>
    <t>Diamond Benefits/LACOP</t>
  </si>
  <si>
    <t>EBL Life</t>
  </si>
  <si>
    <t>Fidelity Bankers</t>
  </si>
  <si>
    <t>George Washington</t>
  </si>
  <si>
    <t>Inter-American Life of IL</t>
  </si>
  <si>
    <t>Investment Life</t>
  </si>
  <si>
    <t>Midwest Life</t>
  </si>
  <si>
    <t>Mutual Security</t>
  </si>
  <si>
    <t>New Jersey Life</t>
  </si>
  <si>
    <t>Old Colony Life</t>
  </si>
  <si>
    <t>Old Faithful Life</t>
  </si>
  <si>
    <t>Pacific Standard Life</t>
  </si>
  <si>
    <t>Summit National</t>
  </si>
  <si>
    <t>Underwriters Life</t>
  </si>
  <si>
    <t>Unison International</t>
  </si>
  <si>
    <t>United Republic</t>
  </si>
  <si>
    <t>Total Summary</t>
  </si>
  <si>
    <t>per by state sum schedules</t>
  </si>
  <si>
    <t>per summary schedule</t>
  </si>
  <si>
    <t>Reconciliation Grand Total Insolvency Costs to Antiicpated Funding Schedules</t>
  </si>
  <si>
    <t>Grand Total Insolvency Costs</t>
  </si>
  <si>
    <t xml:space="preserve">   Per "Overview Open and Closed Insolvencies"</t>
  </si>
  <si>
    <t>Less Insolvency Costs NOT included in "Anticipated Funding Schedules":</t>
  </si>
  <si>
    <t xml:space="preserve">  Open</t>
  </si>
  <si>
    <t>Less Other Adjustments Included in GA Cost Total, NOT included in "Anticipated Funding Schedules":</t>
  </si>
  <si>
    <t xml:space="preserve">  Executive Life Insurance Company</t>
  </si>
  <si>
    <t>NOLHGA expenses</t>
  </si>
  <si>
    <t>Add Other Adjustments Included in GA Cost Total, NOT included in "Anticipated Funding Schedules":</t>
  </si>
  <si>
    <t>Other recoveries</t>
  </si>
  <si>
    <t>Adjusted Total</t>
  </si>
  <si>
    <t>Total Per "Anticipated Funding Schedules"</t>
  </si>
  <si>
    <t>First National Life Insurance Company</t>
  </si>
  <si>
    <t>American Western Life Insurance Company</t>
  </si>
  <si>
    <t>The American Life Assurance Company</t>
  </si>
  <si>
    <t>NAIC Code</t>
  </si>
  <si>
    <t>Domicile</t>
  </si>
  <si>
    <t>KY</t>
  </si>
  <si>
    <t>MI</t>
  </si>
  <si>
    <t>CA</t>
  </si>
  <si>
    <t>NJ</t>
  </si>
  <si>
    <t>AL</t>
  </si>
  <si>
    <t>OK</t>
  </si>
  <si>
    <t>UT</t>
  </si>
  <si>
    <t>PA</t>
  </si>
  <si>
    <t>FL</t>
  </si>
  <si>
    <t>MA</t>
  </si>
  <si>
    <t>ID</t>
  </si>
  <si>
    <t>HI</t>
  </si>
  <si>
    <t>AZ</t>
  </si>
  <si>
    <t>MS</t>
  </si>
  <si>
    <t>GA</t>
  </si>
  <si>
    <t>IN</t>
  </si>
  <si>
    <t>DE</t>
  </si>
  <si>
    <t>VA</t>
  </si>
  <si>
    <t>WV</t>
  </si>
  <si>
    <t>IL</t>
  </si>
  <si>
    <t>NC</t>
  </si>
  <si>
    <t>LA</t>
  </si>
  <si>
    <t>WY</t>
  </si>
  <si>
    <t>SD</t>
  </si>
  <si>
    <t>American Western</t>
  </si>
  <si>
    <t>Mid Continent</t>
  </si>
  <si>
    <t>National American</t>
  </si>
  <si>
    <t>GA expenses</t>
  </si>
  <si>
    <t>Ga claims</t>
  </si>
  <si>
    <t>Rehabilitation Date</t>
  </si>
  <si>
    <t>Liquidation Date</t>
  </si>
  <si>
    <t>Closing Date</t>
  </si>
  <si>
    <t>Allocated Annuity</t>
  </si>
  <si>
    <t>Unallocated Annuity</t>
  </si>
  <si>
    <t>Change</t>
  </si>
  <si>
    <t xml:space="preserve">  Purchaser Enhancements</t>
  </si>
  <si>
    <t>Estates Closed</t>
  </si>
  <si>
    <t xml:space="preserve">  Total Estates Closed</t>
  </si>
  <si>
    <t>Estates Closed Insolvencies Summary By State</t>
  </si>
  <si>
    <t xml:space="preserve">  Estate Closed</t>
  </si>
  <si>
    <t>Centennial Life Insurance Company</t>
  </si>
  <si>
    <t>Fidelity Bankers Life Insurance Company</t>
  </si>
  <si>
    <t>First Capital Life Insurance Company</t>
  </si>
  <si>
    <t>Mid-Continent Life Insurance Company</t>
  </si>
  <si>
    <t>First National</t>
  </si>
  <si>
    <t>KS</t>
  </si>
  <si>
    <t>Centennial Life</t>
  </si>
  <si>
    <t>Variance</t>
  </si>
  <si>
    <t>State Breakdown Not Available</t>
  </si>
  <si>
    <t>American Standard Life &amp; Accident Insurance Company</t>
  </si>
  <si>
    <t>National Affiliated Investors Life Insurance Company</t>
  </si>
  <si>
    <t>Settlers Life Insurance Company</t>
  </si>
  <si>
    <t>First National Life of America</t>
  </si>
  <si>
    <t>National Affiliated</t>
  </si>
  <si>
    <t>Family Guaranty</t>
  </si>
  <si>
    <t>included in Diamond Benefits</t>
  </si>
  <si>
    <t>Statesman National Life Insurance Company</t>
  </si>
  <si>
    <t>TX</t>
  </si>
  <si>
    <t>1998</t>
  </si>
  <si>
    <t>Old Southwest Life Insurance Company</t>
  </si>
  <si>
    <t>No Data Available</t>
  </si>
  <si>
    <t>Old Southwest Life</t>
  </si>
  <si>
    <t>AR</t>
  </si>
  <si>
    <t>Family Guaranty Life Insurance Company</t>
  </si>
  <si>
    <t>First National Life Insurance Company of America</t>
  </si>
  <si>
    <t>Farmers and Ranchers Life Insurance Company</t>
  </si>
  <si>
    <t>Franklin American Life Insurance Company</t>
  </si>
  <si>
    <t>Franklin Protective Life Insurance Company</t>
  </si>
  <si>
    <t>International Financial Services Life Insurance Company</t>
  </si>
  <si>
    <t>TN</t>
  </si>
  <si>
    <t>MO</t>
  </si>
  <si>
    <t>Farmers and Ranchers</t>
  </si>
  <si>
    <t xml:space="preserve">Franklin American </t>
  </si>
  <si>
    <t xml:space="preserve">Franklin Protective </t>
  </si>
  <si>
    <t>International Financial Services</t>
  </si>
  <si>
    <t>Old Southwest</t>
  </si>
  <si>
    <t>by state-sum sched</t>
  </si>
  <si>
    <t>Total-by state</t>
  </si>
  <si>
    <t>First Capital</t>
  </si>
  <si>
    <t>American Chambers Life Insurance Company</t>
  </si>
  <si>
    <t>Bankers Commercial Life Insurance Company</t>
  </si>
  <si>
    <t>OH</t>
  </si>
  <si>
    <t>American Chambers</t>
  </si>
  <si>
    <t>Bankers Commercial</t>
  </si>
  <si>
    <t>claim runoff</t>
  </si>
  <si>
    <t>various</t>
  </si>
  <si>
    <t>no GA participation</t>
  </si>
  <si>
    <t>in runoff</t>
  </si>
  <si>
    <t>Data Not Available, company voluntarily out of business</t>
  </si>
  <si>
    <t>Reliance</t>
  </si>
  <si>
    <t>Reliance Insurance Company</t>
  </si>
  <si>
    <t>Legion Insurance Company</t>
  </si>
  <si>
    <t>London Pacific Life &amp; Annuity Company</t>
  </si>
  <si>
    <t>Villanova Insurance Company</t>
  </si>
  <si>
    <t>Total 02 Report</t>
  </si>
  <si>
    <t xml:space="preserve">  Total "Closed Prior to 02"</t>
  </si>
  <si>
    <t>Estate Closing Date</t>
  </si>
  <si>
    <t xml:space="preserve">  Closed Prior to 2002</t>
  </si>
  <si>
    <t xml:space="preserve">  Closed in 2002</t>
  </si>
  <si>
    <t xml:space="preserve">Settlers Life </t>
  </si>
  <si>
    <t xml:space="preserve">Statesman National Life </t>
  </si>
  <si>
    <t>Legion Insurance</t>
  </si>
  <si>
    <t>London Pacific Life &amp; Annuity</t>
  </si>
  <si>
    <t>Villanova</t>
  </si>
  <si>
    <t>Legion</t>
  </si>
  <si>
    <t>London Pacific</t>
  </si>
  <si>
    <t>No GA Funding Required</t>
  </si>
  <si>
    <t>Total 03 Report</t>
  </si>
  <si>
    <t>Overview "Closed in 2003" Insolvencies</t>
  </si>
  <si>
    <t xml:space="preserve">  Total "Closed in 03"</t>
  </si>
  <si>
    <t>Overview "Closed Prior to 2003" Insolvencies</t>
  </si>
  <si>
    <t>Closed in 2003 Insolvencies Summary By State</t>
  </si>
  <si>
    <t>Closed Prior to 2003 Insolvencies Summary By State</t>
  </si>
  <si>
    <t>Life Asr Co of PA</t>
  </si>
  <si>
    <t>Diamond Benefits/LACOP Life Insurance Companies</t>
  </si>
  <si>
    <t>Total All Lines</t>
  </si>
  <si>
    <t>Total LIFE Only</t>
  </si>
  <si>
    <t>Total ALLOCATED ANNUITY Only</t>
  </si>
  <si>
    <t>Total UNALLOCATED ANNUITY Only</t>
  </si>
  <si>
    <t>Apr+June</t>
  </si>
  <si>
    <t>Jan</t>
  </si>
  <si>
    <t>Jan+Apr      +Oct</t>
  </si>
  <si>
    <t>April</t>
  </si>
  <si>
    <t>Apr+May        +Jun</t>
  </si>
  <si>
    <t>Est Future</t>
  </si>
  <si>
    <t>State</t>
  </si>
  <si>
    <t>District of Columbia</t>
  </si>
  <si>
    <t>Revised Assessable Premium Licensed Only (88-93 Includes Resurvey Changes)</t>
  </si>
  <si>
    <t>Assessable</t>
  </si>
  <si>
    <t>401, 403(b), 457</t>
  </si>
  <si>
    <t>Premium</t>
  </si>
  <si>
    <t>amounts included in</t>
  </si>
  <si>
    <t>Year</t>
  </si>
  <si>
    <t>Notes</t>
  </si>
  <si>
    <t>UA 403b (A,L5.2+6.3)</t>
  </si>
  <si>
    <t>District of</t>
  </si>
  <si>
    <t>ColumbiA</t>
  </si>
  <si>
    <t>A, L2, C2</t>
  </si>
  <si>
    <t>Missisippi</t>
  </si>
  <si>
    <t>All States</t>
  </si>
  <si>
    <t>1988 -2002 Data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</si>
</sst>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_);_(* \(#,##0\);_(* &quot;-&quot;??_);_(@_)"/>
  </numFmts>
  <fonts count="11">
    <font>
      <sz val="10"/>
      <name val="Geneva"/>
      <family val="0"/>
    </font>
    <font>
      <b/>
      <sz val="10"/>
      <name val="Geneva"/>
      <family val="0"/>
    </font>
    <font>
      <i/>
      <sz val="10"/>
      <name val="Geneva"/>
      <family val="0"/>
    </font>
    <font>
      <b/>
      <i/>
      <sz val="10"/>
      <name val="Geneva"/>
      <family val="0"/>
    </font>
    <font>
      <b/>
      <sz val="10"/>
      <name val="Arial"/>
      <family val="2"/>
    </font>
    <font>
      <sz val="10"/>
      <name val="Arial"/>
      <family val="2"/>
    </font>
    <font>
      <b/>
      <i/>
      <sz val="10"/>
      <name val="Arial"/>
      <family val="2"/>
    </font>
    <font>
      <u val="single"/>
      <sz val="7.5"/>
      <color indexed="12"/>
      <name val="Geneva"/>
      <family val="0"/>
    </font>
    <font>
      <u val="single"/>
      <sz val="7.5"/>
      <color indexed="36"/>
      <name val="Geneva"/>
      <family val="0"/>
    </font>
    <font>
      <sz val="10"/>
      <color indexed="9"/>
      <name val="Arial"/>
      <family val="2"/>
    </font>
    <font>
      <u val="single"/>
      <sz val="10"/>
      <name val="Geneva"/>
      <family val="0"/>
    </font>
  </fonts>
  <fills count="3">
    <fill>
      <patternFill/>
    </fill>
    <fill>
      <patternFill patternType="gray125"/>
    </fill>
    <fill>
      <patternFill patternType="solid">
        <fgColor indexed="8"/>
        <bgColor indexed="64"/>
      </patternFill>
    </fill>
  </fills>
  <borders count="21">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34">
    <xf numFmtId="0" fontId="0" fillId="0" borderId="0" xfId="0" applyAlignment="1">
      <alignment/>
    </xf>
    <xf numFmtId="37" fontId="0" fillId="0" borderId="0" xfId="0" applyNumberFormat="1" applyAlignment="1">
      <alignment horizontal="right"/>
    </xf>
    <xf numFmtId="37" fontId="0" fillId="0" borderId="0" xfId="0" applyNumberFormat="1" applyAlignment="1">
      <alignment/>
    </xf>
    <xf numFmtId="37" fontId="1" fillId="0" borderId="0" xfId="0" applyNumberFormat="1" applyFont="1" applyAlignment="1">
      <alignment/>
    </xf>
    <xf numFmtId="37" fontId="4" fillId="0" borderId="0" xfId="0" applyNumberFormat="1" applyFont="1" applyAlignment="1">
      <alignment/>
    </xf>
    <xf numFmtId="14" fontId="5" fillId="0" borderId="0" xfId="0" applyNumberFormat="1" applyFont="1" applyAlignment="1">
      <alignment horizontal="right"/>
    </xf>
    <xf numFmtId="37" fontId="5" fillId="0" borderId="0" xfId="0" applyNumberFormat="1" applyFont="1" applyAlignment="1">
      <alignment horizontal="right"/>
    </xf>
    <xf numFmtId="37" fontId="5" fillId="0" borderId="0" xfId="0" applyNumberFormat="1" applyFont="1" applyAlignment="1">
      <alignment/>
    </xf>
    <xf numFmtId="37" fontId="5" fillId="0" borderId="0" xfId="0" applyNumberFormat="1" applyFont="1" applyBorder="1" applyAlignment="1">
      <alignment horizontal="right"/>
    </xf>
    <xf numFmtId="37" fontId="5" fillId="0" borderId="1" xfId="0" applyNumberFormat="1" applyFont="1" applyBorder="1" applyAlignment="1">
      <alignment/>
    </xf>
    <xf numFmtId="14" fontId="5" fillId="0" borderId="0" xfId="0" applyNumberFormat="1" applyFont="1" applyAlignment="1">
      <alignment horizontal="center" wrapText="1"/>
    </xf>
    <xf numFmtId="14" fontId="5" fillId="0" borderId="2" xfId="0" applyNumberFormat="1" applyFont="1" applyBorder="1" applyAlignment="1">
      <alignment horizontal="right"/>
    </xf>
    <xf numFmtId="14" fontId="5" fillId="0" borderId="0" xfId="0" applyNumberFormat="1" applyFont="1" applyBorder="1" applyAlignment="1">
      <alignment/>
    </xf>
    <xf numFmtId="14" fontId="5" fillId="0" borderId="0" xfId="0" applyNumberFormat="1" applyFont="1" applyBorder="1" applyAlignment="1">
      <alignment horizontal="right"/>
    </xf>
    <xf numFmtId="37" fontId="5" fillId="0" borderId="3" xfId="0" applyNumberFormat="1" applyFont="1" applyBorder="1" applyAlignment="1">
      <alignment horizontal="right"/>
    </xf>
    <xf numFmtId="14" fontId="5" fillId="0" borderId="4" xfId="0" applyNumberFormat="1" applyFont="1" applyBorder="1" applyAlignment="1">
      <alignment horizontal="right"/>
    </xf>
    <xf numFmtId="37" fontId="5" fillId="0" borderId="5" xfId="0" applyNumberFormat="1" applyFont="1" applyBorder="1" applyAlignment="1">
      <alignment horizontal="right"/>
    </xf>
    <xf numFmtId="14" fontId="5" fillId="0" borderId="0" xfId="0" applyNumberFormat="1" applyFont="1" applyAlignment="1">
      <alignment/>
    </xf>
    <xf numFmtId="14" fontId="4" fillId="0" borderId="0" xfId="0" applyNumberFormat="1" applyFont="1" applyBorder="1" applyAlignment="1">
      <alignment horizontal="right"/>
    </xf>
    <xf numFmtId="14" fontId="5" fillId="0" borderId="0" xfId="0" applyNumberFormat="1" applyFont="1" applyBorder="1" applyAlignment="1">
      <alignment horizontal="center"/>
    </xf>
    <xf numFmtId="37" fontId="4" fillId="0" borderId="0" xfId="0" applyNumberFormat="1" applyFont="1" applyAlignment="1">
      <alignment horizontal="right"/>
    </xf>
    <xf numFmtId="37" fontId="4" fillId="0" borderId="0" xfId="0" applyNumberFormat="1" applyFont="1" applyBorder="1" applyAlignment="1">
      <alignment horizontal="right"/>
    </xf>
    <xf numFmtId="37" fontId="6" fillId="0" borderId="0" xfId="0" applyNumberFormat="1" applyFont="1" applyAlignment="1">
      <alignment/>
    </xf>
    <xf numFmtId="37" fontId="6" fillId="0" borderId="0" xfId="0" applyNumberFormat="1" applyFont="1" applyAlignment="1">
      <alignment horizontal="center"/>
    </xf>
    <xf numFmtId="37" fontId="5" fillId="0" borderId="0" xfId="0" applyNumberFormat="1" applyFont="1" applyAlignment="1">
      <alignment horizontal="center"/>
    </xf>
    <xf numFmtId="37" fontId="5" fillId="0" borderId="0" xfId="0" applyNumberFormat="1" applyFont="1" applyAlignment="1">
      <alignment wrapText="1"/>
    </xf>
    <xf numFmtId="37" fontId="5" fillId="0" borderId="0" xfId="0" applyNumberFormat="1" applyFont="1" applyAlignment="1">
      <alignment horizontal="center" wrapText="1"/>
    </xf>
    <xf numFmtId="37" fontId="4" fillId="0" borderId="0" xfId="0" applyNumberFormat="1" applyFont="1" applyAlignment="1">
      <alignment horizontal="center"/>
    </xf>
    <xf numFmtId="37" fontId="4" fillId="0" borderId="0" xfId="0" applyNumberFormat="1" applyFont="1" applyAlignment="1">
      <alignment horizontal="center" wrapText="1"/>
    </xf>
    <xf numFmtId="37" fontId="4" fillId="0" borderId="6" xfId="0" applyNumberFormat="1" applyFont="1" applyBorder="1" applyAlignment="1">
      <alignment horizontal="center" wrapText="1"/>
    </xf>
    <xf numFmtId="37" fontId="5" fillId="0" borderId="6" xfId="0" applyNumberFormat="1" applyFont="1" applyBorder="1" applyAlignment="1">
      <alignment horizontal="right"/>
    </xf>
    <xf numFmtId="37" fontId="6" fillId="0" borderId="7" xfId="0" applyNumberFormat="1" applyFont="1" applyBorder="1" applyAlignment="1">
      <alignment/>
    </xf>
    <xf numFmtId="37" fontId="6" fillId="0" borderId="2" xfId="0" applyNumberFormat="1" applyFont="1" applyBorder="1" applyAlignment="1">
      <alignment horizontal="center"/>
    </xf>
    <xf numFmtId="37" fontId="5" fillId="0" borderId="2" xfId="0" applyNumberFormat="1" applyFont="1" applyBorder="1" applyAlignment="1">
      <alignment/>
    </xf>
    <xf numFmtId="37" fontId="5" fillId="0" borderId="7" xfId="0" applyNumberFormat="1" applyFont="1" applyBorder="1" applyAlignment="1">
      <alignment horizontal="right"/>
    </xf>
    <xf numFmtId="37" fontId="5" fillId="0" borderId="6" xfId="0" applyNumberFormat="1" applyFont="1" applyBorder="1" applyAlignment="1">
      <alignment/>
    </xf>
    <xf numFmtId="37" fontId="5" fillId="0" borderId="0" xfId="0" applyNumberFormat="1" applyFont="1" applyBorder="1" applyAlignment="1">
      <alignment horizontal="center"/>
    </xf>
    <xf numFmtId="37" fontId="5" fillId="0" borderId="0" xfId="0" applyNumberFormat="1" applyFont="1" applyBorder="1" applyAlignment="1">
      <alignment/>
    </xf>
    <xf numFmtId="37" fontId="6" fillId="0" borderId="8" xfId="0" applyNumberFormat="1" applyFont="1" applyBorder="1" applyAlignment="1">
      <alignment/>
    </xf>
    <xf numFmtId="37" fontId="6" fillId="0" borderId="4" xfId="0" applyNumberFormat="1" applyFont="1" applyBorder="1" applyAlignment="1">
      <alignment horizontal="center"/>
    </xf>
    <xf numFmtId="37" fontId="5" fillId="0" borderId="4" xfId="0" applyNumberFormat="1" applyFont="1" applyBorder="1" applyAlignment="1">
      <alignment/>
    </xf>
    <xf numFmtId="37" fontId="5" fillId="0" borderId="8" xfId="0" applyNumberFormat="1" applyFont="1" applyBorder="1" applyAlignment="1">
      <alignment/>
    </xf>
    <xf numFmtId="37" fontId="5" fillId="0" borderId="9" xfId="0" applyNumberFormat="1" applyFont="1" applyBorder="1" applyAlignment="1">
      <alignment/>
    </xf>
    <xf numFmtId="37" fontId="6" fillId="0" borderId="0" xfId="0" applyNumberFormat="1" applyFont="1" applyBorder="1" applyAlignment="1">
      <alignment/>
    </xf>
    <xf numFmtId="37" fontId="6" fillId="0" borderId="0" xfId="0" applyNumberFormat="1" applyFont="1" applyBorder="1" applyAlignment="1">
      <alignment horizontal="center"/>
    </xf>
    <xf numFmtId="37" fontId="1" fillId="0" borderId="0" xfId="0" applyNumberFormat="1" applyFont="1" applyAlignment="1">
      <alignment horizontal="center"/>
    </xf>
    <xf numFmtId="37" fontId="0" fillId="0" borderId="3" xfId="0" applyNumberFormat="1" applyBorder="1" applyAlignment="1">
      <alignment/>
    </xf>
    <xf numFmtId="37" fontId="0" fillId="0" borderId="6" xfId="0" applyNumberFormat="1" applyBorder="1" applyAlignment="1">
      <alignment/>
    </xf>
    <xf numFmtId="37" fontId="0" fillId="0" borderId="0" xfId="0" applyNumberFormat="1" applyBorder="1" applyAlignment="1">
      <alignment/>
    </xf>
    <xf numFmtId="37" fontId="0" fillId="0" borderId="0" xfId="0" applyNumberFormat="1" applyFont="1" applyAlignment="1">
      <alignment/>
    </xf>
    <xf numFmtId="37" fontId="3" fillId="0" borderId="0" xfId="0" applyNumberFormat="1" applyFont="1" applyAlignment="1">
      <alignment/>
    </xf>
    <xf numFmtId="37" fontId="1" fillId="0" borderId="10" xfId="0" applyNumberFormat="1" applyFont="1" applyBorder="1" applyAlignment="1">
      <alignment horizontal="right"/>
    </xf>
    <xf numFmtId="37" fontId="1" fillId="0" borderId="0" xfId="0" applyNumberFormat="1" applyFont="1" applyBorder="1" applyAlignment="1">
      <alignment horizontal="right"/>
    </xf>
    <xf numFmtId="14" fontId="6" fillId="0" borderId="0" xfId="0" applyNumberFormat="1" applyFont="1" applyAlignment="1">
      <alignment horizontal="right"/>
    </xf>
    <xf numFmtId="14" fontId="6" fillId="0" borderId="0" xfId="0" applyNumberFormat="1" applyFont="1" applyAlignment="1">
      <alignment/>
    </xf>
    <xf numFmtId="14" fontId="4" fillId="0" borderId="2" xfId="0" applyNumberFormat="1" applyFont="1" applyBorder="1" applyAlignment="1">
      <alignment/>
    </xf>
    <xf numFmtId="14" fontId="4" fillId="0" borderId="0" xfId="0" applyNumberFormat="1" applyFont="1" applyBorder="1" applyAlignment="1">
      <alignment/>
    </xf>
    <xf numFmtId="14" fontId="5" fillId="0" borderId="4" xfId="0" applyNumberFormat="1" applyFont="1" applyBorder="1" applyAlignment="1">
      <alignment/>
    </xf>
    <xf numFmtId="14" fontId="5" fillId="0" borderId="2" xfId="0" applyNumberFormat="1" applyFont="1" applyBorder="1" applyAlignment="1">
      <alignment/>
    </xf>
    <xf numFmtId="14" fontId="5" fillId="0" borderId="0" xfId="0" applyNumberFormat="1" applyFont="1" applyBorder="1" applyAlignment="1" quotePrefix="1">
      <alignment horizontal="right"/>
    </xf>
    <xf numFmtId="1" fontId="6" fillId="0" borderId="0" xfId="0" applyNumberFormat="1" applyFont="1" applyAlignment="1">
      <alignment horizontal="center"/>
    </xf>
    <xf numFmtId="1" fontId="5" fillId="0" borderId="0" xfId="0" applyNumberFormat="1" applyFont="1" applyAlignment="1">
      <alignment horizontal="center"/>
    </xf>
    <xf numFmtId="1" fontId="5" fillId="0" borderId="0" xfId="0" applyNumberFormat="1" applyFont="1" applyAlignment="1">
      <alignment horizontal="center" wrapText="1"/>
    </xf>
    <xf numFmtId="1" fontId="6" fillId="0" borderId="2" xfId="0" applyNumberFormat="1" applyFont="1" applyBorder="1" applyAlignment="1">
      <alignment horizontal="center"/>
    </xf>
    <xf numFmtId="1" fontId="5" fillId="0" borderId="0" xfId="0" applyNumberFormat="1" applyFont="1" applyBorder="1" applyAlignment="1">
      <alignment horizontal="center"/>
    </xf>
    <xf numFmtId="1" fontId="6" fillId="0" borderId="4" xfId="0" applyNumberFormat="1" applyFont="1" applyBorder="1" applyAlignment="1">
      <alignment horizontal="center"/>
    </xf>
    <xf numFmtId="1" fontId="5" fillId="0" borderId="0" xfId="0" applyNumberFormat="1" applyFont="1" applyBorder="1" applyAlignment="1" quotePrefix="1">
      <alignment horizontal="center"/>
    </xf>
    <xf numFmtId="1" fontId="6" fillId="0" borderId="0" xfId="0" applyNumberFormat="1" applyFont="1" applyBorder="1" applyAlignment="1">
      <alignment horizontal="center"/>
    </xf>
    <xf numFmtId="37" fontId="5" fillId="0" borderId="11" xfId="0" applyNumberFormat="1" applyFont="1" applyBorder="1" applyAlignment="1">
      <alignment horizontal="right"/>
    </xf>
    <xf numFmtId="14" fontId="5" fillId="0" borderId="0" xfId="0" applyNumberFormat="1" applyFont="1" applyBorder="1" applyAlignment="1">
      <alignment/>
    </xf>
    <xf numFmtId="37" fontId="5" fillId="0" borderId="11" xfId="0" applyNumberFormat="1" applyFont="1" applyBorder="1" applyAlignment="1">
      <alignment/>
    </xf>
    <xf numFmtId="1" fontId="5" fillId="0" borderId="1" xfId="0" applyNumberFormat="1" applyFont="1" applyBorder="1" applyAlignment="1">
      <alignment horizontal="center"/>
    </xf>
    <xf numFmtId="37" fontId="5" fillId="0" borderId="1" xfId="0" applyNumberFormat="1" applyFont="1" applyBorder="1" applyAlignment="1">
      <alignment horizontal="center"/>
    </xf>
    <xf numFmtId="14" fontId="5" fillId="0" borderId="1" xfId="0" applyNumberFormat="1" applyFont="1" applyBorder="1" applyAlignment="1">
      <alignment/>
    </xf>
    <xf numFmtId="14" fontId="5" fillId="0" borderId="1" xfId="0" applyNumberFormat="1" applyFont="1" applyBorder="1" applyAlignment="1">
      <alignment horizontal="right"/>
    </xf>
    <xf numFmtId="37" fontId="5" fillId="0" borderId="12" xfId="0" applyNumberFormat="1" applyFont="1" applyBorder="1" applyAlignment="1">
      <alignment horizontal="right"/>
    </xf>
    <xf numFmtId="0" fontId="1" fillId="0" borderId="0" xfId="0" applyFont="1" applyAlignment="1">
      <alignment/>
    </xf>
    <xf numFmtId="0" fontId="1" fillId="0" borderId="7" xfId="0" applyFont="1" applyBorder="1" applyAlignment="1">
      <alignment/>
    </xf>
    <xf numFmtId="0" fontId="0" fillId="0" borderId="2" xfId="0" applyBorder="1" applyAlignment="1">
      <alignment/>
    </xf>
    <xf numFmtId="0" fontId="0" fillId="0" borderId="5" xfId="0" applyBorder="1" applyAlignment="1">
      <alignment/>
    </xf>
    <xf numFmtId="0" fontId="0" fillId="0" borderId="7" xfId="0" applyBorder="1" applyAlignment="1">
      <alignment/>
    </xf>
    <xf numFmtId="0" fontId="0" fillId="0" borderId="0" xfId="0" applyBorder="1" applyAlignment="1">
      <alignment/>
    </xf>
    <xf numFmtId="0" fontId="0" fillId="0" borderId="13" xfId="0" applyBorder="1" applyAlignment="1">
      <alignment/>
    </xf>
    <xf numFmtId="0" fontId="1" fillId="0" borderId="0" xfId="0" applyFont="1" applyAlignment="1">
      <alignment horizontal="center"/>
    </xf>
    <xf numFmtId="0" fontId="1" fillId="0" borderId="6" xfId="0" applyFont="1" applyBorder="1" applyAlignment="1">
      <alignment horizontal="center"/>
    </xf>
    <xf numFmtId="0" fontId="1" fillId="0" borderId="14" xfId="0" applyFont="1" applyBorder="1" applyAlignment="1">
      <alignment horizontal="center"/>
    </xf>
    <xf numFmtId="0" fontId="1" fillId="0" borderId="14" xfId="0" applyFont="1" applyBorder="1" applyAlignment="1">
      <alignment horizontal="center" wrapText="1"/>
    </xf>
    <xf numFmtId="0" fontId="1" fillId="0" borderId="10" xfId="0" applyFont="1"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xf>
    <xf numFmtId="0" fontId="1" fillId="0" borderId="0" xfId="0" applyFont="1" applyBorder="1" applyAlignment="1">
      <alignment horizontal="center"/>
    </xf>
    <xf numFmtId="0" fontId="10" fillId="0" borderId="0" xfId="0" applyFont="1" applyAlignment="1">
      <alignment/>
    </xf>
    <xf numFmtId="0" fontId="10" fillId="0" borderId="0" xfId="0" applyFont="1" applyAlignment="1">
      <alignment horizontal="center"/>
    </xf>
    <xf numFmtId="0" fontId="0" fillId="0" borderId="0" xfId="0" applyBorder="1" applyAlignment="1">
      <alignment horizontal="center"/>
    </xf>
    <xf numFmtId="0" fontId="0" fillId="0" borderId="6" xfId="0" applyBorder="1" applyAlignment="1">
      <alignment/>
    </xf>
    <xf numFmtId="0" fontId="0" fillId="0" borderId="14" xfId="0" applyBorder="1" applyAlignment="1">
      <alignment/>
    </xf>
    <xf numFmtId="0" fontId="0" fillId="0" borderId="10" xfId="0" applyBorder="1" applyAlignment="1">
      <alignment/>
    </xf>
    <xf numFmtId="0" fontId="0" fillId="0" borderId="15" xfId="0" applyBorder="1" applyAlignment="1">
      <alignment/>
    </xf>
    <xf numFmtId="0" fontId="0" fillId="0" borderId="16" xfId="0" applyBorder="1" applyAlignment="1">
      <alignment/>
    </xf>
    <xf numFmtId="37" fontId="5" fillId="0" borderId="16" xfId="0" applyNumberFormat="1" applyFont="1" applyBorder="1" applyAlignment="1">
      <alignment/>
    </xf>
    <xf numFmtId="37" fontId="5" fillId="0" borderId="14" xfId="0" applyNumberFormat="1" applyFont="1" applyBorder="1" applyAlignment="1">
      <alignment/>
    </xf>
    <xf numFmtId="37" fontId="5" fillId="0" borderId="15" xfId="0" applyNumberFormat="1" applyFont="1" applyBorder="1" applyAlignment="1">
      <alignment/>
    </xf>
    <xf numFmtId="37" fontId="5" fillId="0" borderId="0" xfId="0" applyNumberFormat="1" applyFont="1" applyAlignment="1">
      <alignment/>
    </xf>
    <xf numFmtId="37" fontId="0" fillId="0" borderId="14" xfId="0" applyNumberFormat="1" applyBorder="1" applyAlignment="1">
      <alignment/>
    </xf>
    <xf numFmtId="37" fontId="0" fillId="0" borderId="16" xfId="0" applyNumberFormat="1" applyBorder="1" applyAlignment="1">
      <alignment/>
    </xf>
    <xf numFmtId="37" fontId="0" fillId="0" borderId="15" xfId="0" applyNumberFormat="1" applyBorder="1" applyAlignment="1">
      <alignment/>
    </xf>
    <xf numFmtId="37" fontId="0" fillId="0" borderId="10" xfId="0" applyNumberFormat="1" applyBorder="1" applyAlignment="1">
      <alignment/>
    </xf>
    <xf numFmtId="37" fontId="0" fillId="0" borderId="17" xfId="0" applyNumberFormat="1" applyBorder="1" applyAlignment="1">
      <alignment/>
    </xf>
    <xf numFmtId="37" fontId="0" fillId="0" borderId="18" xfId="0" applyNumberFormat="1" applyBorder="1" applyAlignment="1">
      <alignment/>
    </xf>
    <xf numFmtId="37" fontId="0" fillId="0" borderId="19" xfId="0" applyNumberFormat="1" applyBorder="1" applyAlignment="1">
      <alignment/>
    </xf>
    <xf numFmtId="0" fontId="0" fillId="0" borderId="0" xfId="0" applyAlignment="1">
      <alignment horizontal="center"/>
    </xf>
    <xf numFmtId="37" fontId="0" fillId="0" borderId="0" xfId="0" applyNumberFormat="1" applyFont="1" applyAlignment="1">
      <alignment horizontal="center"/>
    </xf>
    <xf numFmtId="165" fontId="0" fillId="0" borderId="0" xfId="0" applyNumberFormat="1" applyAlignment="1">
      <alignment horizontal="center"/>
    </xf>
    <xf numFmtId="165" fontId="0" fillId="0" borderId="0" xfId="0" applyNumberFormat="1" applyFont="1" applyAlignment="1">
      <alignment horizontal="center"/>
    </xf>
    <xf numFmtId="37" fontId="0" fillId="0" borderId="0" xfId="22" applyNumberFormat="1" applyFont="1">
      <alignment/>
      <protection/>
    </xf>
    <xf numFmtId="37" fontId="0" fillId="0" borderId="0" xfId="17" applyNumberFormat="1" applyFont="1" applyAlignment="1">
      <alignment horizontal="right"/>
    </xf>
    <xf numFmtId="166" fontId="0" fillId="0" borderId="0" xfId="17" applyNumberFormat="1" applyFont="1" applyAlignment="1">
      <alignment horizontal="right"/>
    </xf>
    <xf numFmtId="166" fontId="0" fillId="0" borderId="0" xfId="0" applyNumberFormat="1" applyAlignment="1">
      <alignment/>
    </xf>
    <xf numFmtId="37" fontId="0" fillId="0" borderId="0" xfId="0" applyNumberFormat="1" applyFont="1" applyFill="1" applyAlignment="1">
      <alignment/>
    </xf>
    <xf numFmtId="165" fontId="0" fillId="0" borderId="0" xfId="0" applyNumberFormat="1" applyFont="1" applyFill="1" applyAlignment="1">
      <alignment horizontal="center"/>
    </xf>
    <xf numFmtId="37" fontId="1" fillId="0" borderId="0" xfId="0" applyNumberFormat="1" applyFont="1" applyFill="1" applyAlignment="1">
      <alignment/>
    </xf>
    <xf numFmtId="0" fontId="0" fillId="0" borderId="0" xfId="0" applyFill="1" applyAlignment="1">
      <alignment/>
    </xf>
    <xf numFmtId="166" fontId="5" fillId="0" borderId="0" xfId="17" applyNumberFormat="1" applyFont="1" applyAlignment="1">
      <alignment horizontal="right"/>
    </xf>
    <xf numFmtId="0" fontId="0" fillId="0" borderId="0" xfId="0" applyFont="1" applyAlignment="1">
      <alignment/>
    </xf>
    <xf numFmtId="0" fontId="0" fillId="0" borderId="0" xfId="0" applyFont="1" applyAlignment="1">
      <alignment horizontal="center"/>
    </xf>
    <xf numFmtId="0" fontId="0" fillId="0" borderId="20" xfId="0" applyFont="1" applyBorder="1" applyAlignment="1">
      <alignment horizontal="center"/>
    </xf>
    <xf numFmtId="37" fontId="0" fillId="0" borderId="20" xfId="0" applyNumberFormat="1" applyFont="1" applyBorder="1" applyAlignment="1">
      <alignment/>
    </xf>
    <xf numFmtId="37" fontId="4" fillId="0" borderId="0" xfId="0" applyNumberFormat="1" applyFont="1" applyAlignment="1">
      <alignment horizontal="center"/>
    </xf>
    <xf numFmtId="14" fontId="5" fillId="0" borderId="0" xfId="0" applyNumberFormat="1" applyFont="1" applyBorder="1" applyAlignment="1">
      <alignment horizontal="center"/>
    </xf>
    <xf numFmtId="37" fontId="5" fillId="0" borderId="0" xfId="0" applyNumberFormat="1" applyFont="1" applyBorder="1" applyAlignment="1">
      <alignment horizontal="center"/>
    </xf>
    <xf numFmtId="37" fontId="6" fillId="0" borderId="0" xfId="0" applyNumberFormat="1" applyFont="1" applyAlignment="1">
      <alignment horizontal="center"/>
    </xf>
    <xf numFmtId="37" fontId="5" fillId="0" borderId="0" xfId="0" applyNumberFormat="1" applyFont="1" applyAlignment="1">
      <alignment horizontal="center"/>
    </xf>
    <xf numFmtId="0" fontId="9" fillId="2" borderId="0" xfId="0" applyFont="1" applyFill="1" applyAlignment="1">
      <alignment horizontal="center"/>
    </xf>
    <xf numFmtId="37" fontId="3" fillId="0" borderId="0" xfId="0" applyNumberFormat="1" applyFont="1" applyAlignment="1">
      <alignment horizontal="center"/>
    </xf>
  </cellXfs>
  <cellStyles count="10">
    <cellStyle name="Normal" xfId="0"/>
    <cellStyle name="Comma" xfId="15"/>
    <cellStyle name="Comma [0]" xfId="16"/>
    <cellStyle name="Comma_Sheet1"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1.00390625" style="7" bestFit="1" customWidth="1"/>
    <col min="3" max="3" width="11.75390625" style="7" bestFit="1" customWidth="1"/>
    <col min="4" max="4" width="8.125" style="7" bestFit="1" customWidth="1"/>
    <col min="5" max="5" width="14.375" style="7" bestFit="1" customWidth="1"/>
    <col min="6" max="6" width="11.00390625" style="7" bestFit="1" customWidth="1"/>
    <col min="7" max="7" width="2.75390625" style="7" customWidth="1"/>
    <col min="8" max="8" width="26.875" style="7" customWidth="1"/>
    <col min="9" max="9" width="11.00390625" style="8" bestFit="1" customWidth="1"/>
    <col min="10" max="16384" width="10.75390625" style="7" customWidth="1"/>
  </cols>
  <sheetData>
    <row r="1" spans="1:6" ht="12.75">
      <c r="A1" s="4" t="s">
        <v>0</v>
      </c>
      <c r="B1" s="127" t="s">
        <v>95</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2132766.5371148046</v>
      </c>
      <c r="C6" s="6">
        <v>1167729.204930902</v>
      </c>
      <c r="D6" s="6">
        <v>10255.534620960145</v>
      </c>
      <c r="E6" s="6">
        <v>0</v>
      </c>
      <c r="F6" s="6">
        <f aca="true" t="shared" si="0" ref="F6:F21">SUM(B6:E6)</f>
        <v>3310751.276666667</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4246637</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0</v>
      </c>
    </row>
    <row r="14" spans="1:9" ht="12.75">
      <c r="A14" s="37" t="s">
        <v>19</v>
      </c>
      <c r="B14" s="6">
        <v>0</v>
      </c>
      <c r="C14" s="6">
        <v>0</v>
      </c>
      <c r="D14" s="6">
        <v>0</v>
      </c>
      <c r="E14" s="6">
        <v>0</v>
      </c>
      <c r="F14" s="6">
        <f t="shared" si="0"/>
        <v>0</v>
      </c>
      <c r="H14" s="7" t="s">
        <v>20</v>
      </c>
      <c r="I14" s="8">
        <v>0</v>
      </c>
    </row>
    <row r="15" spans="1:9" ht="12.75">
      <c r="A15" s="37" t="s">
        <v>21</v>
      </c>
      <c r="B15" s="6">
        <v>0</v>
      </c>
      <c r="C15" s="6">
        <v>0</v>
      </c>
      <c r="D15" s="6">
        <v>0</v>
      </c>
      <c r="E15" s="6">
        <v>0</v>
      </c>
      <c r="F15" s="6">
        <f t="shared" si="0"/>
        <v>0</v>
      </c>
      <c r="H15" s="7" t="s">
        <v>22</v>
      </c>
      <c r="I15" s="8">
        <v>185913.27666666667</v>
      </c>
    </row>
    <row r="16" spans="1:6" ht="12.75">
      <c r="A16" s="37" t="s">
        <v>23</v>
      </c>
      <c r="B16" s="6">
        <v>0</v>
      </c>
      <c r="C16" s="6">
        <v>0</v>
      </c>
      <c r="D16" s="6">
        <v>0</v>
      </c>
      <c r="E16" s="6">
        <v>0</v>
      </c>
      <c r="F16" s="6">
        <f t="shared" si="0"/>
        <v>0</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0</v>
      </c>
    </row>
    <row r="19" spans="1:9" ht="12.75">
      <c r="A19" s="37" t="s">
        <v>28</v>
      </c>
      <c r="B19" s="6">
        <v>0</v>
      </c>
      <c r="C19" s="6">
        <v>0</v>
      </c>
      <c r="D19" s="6">
        <v>0</v>
      </c>
      <c r="E19" s="6">
        <v>0</v>
      </c>
      <c r="F19" s="6">
        <f t="shared" si="0"/>
        <v>0</v>
      </c>
      <c r="H19" s="7" t="s">
        <v>29</v>
      </c>
      <c r="I19" s="8">
        <v>-529679</v>
      </c>
    </row>
    <row r="20" spans="1:9" ht="12.75">
      <c r="A20" s="37" t="s">
        <v>30</v>
      </c>
      <c r="B20" s="6">
        <v>0</v>
      </c>
      <c r="C20" s="6">
        <v>0</v>
      </c>
      <c r="D20" s="6">
        <v>0</v>
      </c>
      <c r="E20" s="6">
        <v>0</v>
      </c>
      <c r="F20" s="6">
        <f t="shared" si="0"/>
        <v>0</v>
      </c>
      <c r="H20" s="7" t="s">
        <v>31</v>
      </c>
      <c r="I20" s="8" t="s">
        <v>0</v>
      </c>
    </row>
    <row r="21" spans="1:9" ht="12.75">
      <c r="A21" s="37" t="s">
        <v>32</v>
      </c>
      <c r="B21" s="6">
        <v>0</v>
      </c>
      <c r="C21" s="6">
        <v>0</v>
      </c>
      <c r="D21" s="6">
        <v>0</v>
      </c>
      <c r="E21" s="6">
        <v>0</v>
      </c>
      <c r="F21" s="6">
        <f t="shared" si="0"/>
        <v>0</v>
      </c>
      <c r="H21" s="7" t="s">
        <v>33</v>
      </c>
      <c r="I21" s="8">
        <v>713876</v>
      </c>
    </row>
    <row r="22" spans="1:9" ht="12.75">
      <c r="A22" s="37" t="s">
        <v>34</v>
      </c>
      <c r="B22" s="6">
        <v>0</v>
      </c>
      <c r="C22" s="6">
        <v>0</v>
      </c>
      <c r="D22" s="6">
        <v>0</v>
      </c>
      <c r="E22" s="6">
        <v>0</v>
      </c>
      <c r="F22" s="6">
        <f aca="true" t="shared" si="1" ref="F22:F37">SUM(B22:E22)</f>
        <v>0</v>
      </c>
      <c r="H22" s="7" t="s">
        <v>35</v>
      </c>
      <c r="I22" s="8" t="s">
        <v>0</v>
      </c>
    </row>
    <row r="23" spans="1:9" ht="12.75">
      <c r="A23" s="37" t="s">
        <v>36</v>
      </c>
      <c r="B23" s="6">
        <v>0</v>
      </c>
      <c r="C23" s="6">
        <v>0</v>
      </c>
      <c r="D23" s="6">
        <v>0</v>
      </c>
      <c r="E23" s="6">
        <v>0</v>
      </c>
      <c r="F23" s="6">
        <f t="shared" si="1"/>
        <v>0</v>
      </c>
      <c r="H23" s="7" t="s">
        <v>37</v>
      </c>
      <c r="I23" s="8">
        <v>937602</v>
      </c>
    </row>
    <row r="24" spans="1:6" ht="12.75">
      <c r="A24" s="37" t="s">
        <v>38</v>
      </c>
      <c r="B24" s="6">
        <v>0</v>
      </c>
      <c r="C24" s="6">
        <v>0</v>
      </c>
      <c r="D24" s="6">
        <v>0</v>
      </c>
      <c r="E24" s="6">
        <v>0</v>
      </c>
      <c r="F24" s="6">
        <f t="shared" si="1"/>
        <v>0</v>
      </c>
    </row>
    <row r="25" spans="1:9" ht="12.75">
      <c r="A25" s="37" t="s">
        <v>39</v>
      </c>
      <c r="B25" s="6">
        <v>0</v>
      </c>
      <c r="C25" s="6">
        <v>0</v>
      </c>
      <c r="D25" s="6">
        <v>0</v>
      </c>
      <c r="E25" s="6">
        <v>0</v>
      </c>
      <c r="F25" s="6">
        <f t="shared" si="1"/>
        <v>0</v>
      </c>
      <c r="H25" s="7" t="s">
        <v>40</v>
      </c>
      <c r="I25" s="8">
        <f>SUM(I10:I15)-SUM(I18:I23)</f>
        <v>3310751.2766666664</v>
      </c>
    </row>
    <row r="26" spans="1:9" ht="12.75">
      <c r="A26" s="37" t="s">
        <v>41</v>
      </c>
      <c r="B26" s="6">
        <v>0</v>
      </c>
      <c r="C26" s="6">
        <v>0</v>
      </c>
      <c r="D26" s="6">
        <v>0</v>
      </c>
      <c r="E26" s="6">
        <v>0</v>
      </c>
      <c r="F26" s="6">
        <f t="shared" si="1"/>
        <v>0</v>
      </c>
      <c r="H26" s="7" t="s">
        <v>42</v>
      </c>
      <c r="I26" s="8">
        <f>+F60</f>
        <v>3310751.276666667</v>
      </c>
    </row>
    <row r="27" spans="1:9" ht="12.75">
      <c r="A27" s="37" t="s">
        <v>43</v>
      </c>
      <c r="B27" s="6">
        <v>0</v>
      </c>
      <c r="C27" s="6">
        <v>0</v>
      </c>
      <c r="D27" s="6">
        <v>0</v>
      </c>
      <c r="E27" s="6">
        <v>0</v>
      </c>
      <c r="F27" s="6">
        <f t="shared" si="1"/>
        <v>0</v>
      </c>
      <c r="I27" s="6"/>
    </row>
    <row r="28" spans="1:9" ht="12.75">
      <c r="A28" s="37" t="s">
        <v>44</v>
      </c>
      <c r="B28" s="6">
        <v>0</v>
      </c>
      <c r="C28" s="6">
        <v>0</v>
      </c>
      <c r="D28" s="6">
        <v>0</v>
      </c>
      <c r="E28" s="6">
        <v>0</v>
      </c>
      <c r="F28" s="6">
        <f t="shared" si="1"/>
        <v>0</v>
      </c>
      <c r="I28" s="6"/>
    </row>
    <row r="29" spans="1:6" ht="12.75">
      <c r="A29" s="37" t="s">
        <v>45</v>
      </c>
      <c r="B29" s="6">
        <v>0</v>
      </c>
      <c r="C29" s="6">
        <v>0</v>
      </c>
      <c r="D29" s="6">
        <v>0</v>
      </c>
      <c r="E29" s="6">
        <v>0</v>
      </c>
      <c r="F29" s="6">
        <f t="shared" si="1"/>
        <v>0</v>
      </c>
    </row>
    <row r="30" spans="1:6" ht="12.75">
      <c r="A30" s="37" t="s">
        <v>46</v>
      </c>
      <c r="B30" s="6">
        <v>0</v>
      </c>
      <c r="C30" s="6">
        <v>0</v>
      </c>
      <c r="D30" s="6">
        <v>0</v>
      </c>
      <c r="E30" s="6">
        <v>0</v>
      </c>
      <c r="F30" s="6">
        <f t="shared" si="1"/>
        <v>0</v>
      </c>
    </row>
    <row r="31" spans="1:6" ht="12.75">
      <c r="A31" s="37" t="s">
        <v>47</v>
      </c>
      <c r="B31" s="6">
        <v>0</v>
      </c>
      <c r="C31" s="6">
        <v>0</v>
      </c>
      <c r="D31" s="6">
        <v>0</v>
      </c>
      <c r="E31" s="6">
        <v>0</v>
      </c>
      <c r="F31" s="6">
        <f t="shared" si="1"/>
        <v>0</v>
      </c>
    </row>
    <row r="32" spans="1:6" ht="12.75">
      <c r="A32" s="37" t="s">
        <v>48</v>
      </c>
      <c r="B32" s="6">
        <v>0</v>
      </c>
      <c r="C32" s="6">
        <v>0</v>
      </c>
      <c r="D32" s="6">
        <v>0</v>
      </c>
      <c r="E32" s="6">
        <v>0</v>
      </c>
      <c r="F32" s="6">
        <f t="shared" si="1"/>
        <v>0</v>
      </c>
    </row>
    <row r="33" spans="1:6" ht="12.75">
      <c r="A33" s="37" t="s">
        <v>49</v>
      </c>
      <c r="B33" s="6">
        <v>0</v>
      </c>
      <c r="C33" s="6">
        <v>0</v>
      </c>
      <c r="D33" s="6">
        <v>0</v>
      </c>
      <c r="E33" s="6">
        <v>0</v>
      </c>
      <c r="F33" s="6">
        <f t="shared" si="1"/>
        <v>0</v>
      </c>
    </row>
    <row r="34" spans="1:6" ht="12.75">
      <c r="A34" s="37" t="s">
        <v>50</v>
      </c>
      <c r="B34" s="6">
        <v>0</v>
      </c>
      <c r="C34" s="6">
        <v>0</v>
      </c>
      <c r="D34" s="6">
        <v>0</v>
      </c>
      <c r="E34" s="6">
        <v>0</v>
      </c>
      <c r="F34" s="6">
        <f t="shared" si="1"/>
        <v>0</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0</v>
      </c>
      <c r="C37" s="6">
        <v>0</v>
      </c>
      <c r="D37" s="6">
        <v>0</v>
      </c>
      <c r="E37" s="6">
        <v>0</v>
      </c>
      <c r="F37" s="6">
        <f t="shared" si="1"/>
        <v>0</v>
      </c>
    </row>
    <row r="38" spans="1:6" ht="12.75">
      <c r="A38" s="37" t="s">
        <v>54</v>
      </c>
      <c r="B38" s="6">
        <v>0</v>
      </c>
      <c r="C38" s="6">
        <v>0</v>
      </c>
      <c r="D38" s="6">
        <v>0</v>
      </c>
      <c r="E38" s="6">
        <v>0</v>
      </c>
      <c r="F38" s="6">
        <f aca="true" t="shared" si="2" ref="F38:F53">SUM(B38:E38)</f>
        <v>0</v>
      </c>
    </row>
    <row r="39" spans="1:6" ht="12.75">
      <c r="A39" s="37" t="s">
        <v>55</v>
      </c>
      <c r="B39" s="6">
        <v>0</v>
      </c>
      <c r="C39" s="6">
        <v>0</v>
      </c>
      <c r="D39" s="6">
        <v>0</v>
      </c>
      <c r="E39" s="6">
        <v>0</v>
      </c>
      <c r="F39" s="6">
        <f t="shared" si="2"/>
        <v>0</v>
      </c>
    </row>
    <row r="40" spans="1:6" ht="12.75">
      <c r="A40" s="37" t="s">
        <v>56</v>
      </c>
      <c r="B40" s="6">
        <v>0</v>
      </c>
      <c r="C40" s="6">
        <v>0</v>
      </c>
      <c r="D40" s="6">
        <v>0</v>
      </c>
      <c r="E40" s="6">
        <v>0</v>
      </c>
      <c r="F40" s="6">
        <f t="shared" si="2"/>
        <v>0</v>
      </c>
    </row>
    <row r="41" spans="1:6" ht="12.75">
      <c r="A41" s="37" t="s">
        <v>57</v>
      </c>
      <c r="B41" s="6">
        <v>0</v>
      </c>
      <c r="C41" s="6">
        <v>0</v>
      </c>
      <c r="D41" s="6">
        <v>0</v>
      </c>
      <c r="E41" s="6">
        <v>0</v>
      </c>
      <c r="F41" s="6">
        <f t="shared" si="2"/>
        <v>0</v>
      </c>
    </row>
    <row r="42" spans="1:6" ht="12.75">
      <c r="A42" s="37" t="s">
        <v>58</v>
      </c>
      <c r="B42" s="6">
        <v>0</v>
      </c>
      <c r="C42" s="6">
        <v>0</v>
      </c>
      <c r="D42" s="6">
        <v>0</v>
      </c>
      <c r="E42" s="6">
        <v>0</v>
      </c>
      <c r="F42" s="6">
        <f t="shared" si="2"/>
        <v>0</v>
      </c>
    </row>
    <row r="43" spans="1:6" ht="12.75">
      <c r="A43" s="37" t="s">
        <v>59</v>
      </c>
      <c r="B43" s="6">
        <v>0</v>
      </c>
      <c r="C43" s="6">
        <v>0</v>
      </c>
      <c r="D43" s="6">
        <v>0</v>
      </c>
      <c r="E43" s="6">
        <v>0</v>
      </c>
      <c r="F43" s="6">
        <f t="shared" si="2"/>
        <v>0</v>
      </c>
    </row>
    <row r="44" spans="1:6" ht="12.75">
      <c r="A44" s="37" t="s">
        <v>60</v>
      </c>
      <c r="B44" s="6">
        <v>0</v>
      </c>
      <c r="C44" s="6">
        <v>0</v>
      </c>
      <c r="D44" s="6">
        <v>0</v>
      </c>
      <c r="E44" s="6">
        <v>0</v>
      </c>
      <c r="F44" s="6">
        <f t="shared" si="2"/>
        <v>0</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0</v>
      </c>
      <c r="C47" s="6">
        <v>0</v>
      </c>
      <c r="D47" s="6">
        <v>0</v>
      </c>
      <c r="E47" s="6">
        <v>0</v>
      </c>
      <c r="F47" s="6">
        <f t="shared" si="2"/>
        <v>0</v>
      </c>
    </row>
    <row r="48" spans="1:6" ht="12.75">
      <c r="A48" s="37" t="s">
        <v>64</v>
      </c>
      <c r="B48" s="6">
        <v>0</v>
      </c>
      <c r="C48" s="6">
        <v>0</v>
      </c>
      <c r="D48" s="6">
        <v>0</v>
      </c>
      <c r="E48" s="6">
        <v>0</v>
      </c>
      <c r="F48" s="6">
        <f t="shared" si="2"/>
        <v>0</v>
      </c>
    </row>
    <row r="49" spans="1:6" ht="12.75">
      <c r="A49" s="37" t="s">
        <v>65</v>
      </c>
      <c r="B49" s="6">
        <v>0</v>
      </c>
      <c r="C49" s="6">
        <v>0</v>
      </c>
      <c r="D49" s="6">
        <v>0</v>
      </c>
      <c r="E49" s="6">
        <v>0</v>
      </c>
      <c r="F49" s="6">
        <f t="shared" si="2"/>
        <v>0</v>
      </c>
    </row>
    <row r="50" spans="1:6" ht="12.75">
      <c r="A50" s="37" t="s">
        <v>66</v>
      </c>
      <c r="B50" s="6">
        <v>0</v>
      </c>
      <c r="C50" s="6">
        <v>0</v>
      </c>
      <c r="D50" s="6">
        <v>0</v>
      </c>
      <c r="E50" s="6">
        <v>0</v>
      </c>
      <c r="F50" s="6">
        <f t="shared" si="2"/>
        <v>0</v>
      </c>
    </row>
    <row r="51" spans="1:6" ht="12.75">
      <c r="A51" s="37" t="s">
        <v>67</v>
      </c>
      <c r="B51" s="6">
        <v>0</v>
      </c>
      <c r="C51" s="6">
        <v>0</v>
      </c>
      <c r="D51" s="6">
        <v>0</v>
      </c>
      <c r="E51" s="6">
        <v>0</v>
      </c>
      <c r="F51" s="6">
        <f t="shared" si="2"/>
        <v>0</v>
      </c>
    </row>
    <row r="52" spans="1:6" ht="12.75">
      <c r="A52" s="37" t="s">
        <v>68</v>
      </c>
      <c r="B52" s="6">
        <v>0</v>
      </c>
      <c r="C52" s="6">
        <v>0</v>
      </c>
      <c r="D52" s="6">
        <v>0</v>
      </c>
      <c r="E52" s="6">
        <v>0</v>
      </c>
      <c r="F52" s="6">
        <f t="shared" si="2"/>
        <v>0</v>
      </c>
    </row>
    <row r="53" spans="1:6" ht="12.75">
      <c r="A53" s="37" t="s">
        <v>69</v>
      </c>
      <c r="B53" s="6">
        <v>0</v>
      </c>
      <c r="C53" s="6">
        <v>0</v>
      </c>
      <c r="D53" s="6">
        <v>0</v>
      </c>
      <c r="E53" s="6">
        <v>0</v>
      </c>
      <c r="F53" s="6">
        <f t="shared" si="2"/>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2132766.5371148046</v>
      </c>
      <c r="C60" s="6">
        <f>SUM(C6:C58)</f>
        <v>1167729.204930902</v>
      </c>
      <c r="D60" s="6">
        <f>SUM(D6:D58)</f>
        <v>10255.534620960145</v>
      </c>
      <c r="E60" s="6">
        <f>SUM(E6:E58)</f>
        <v>0</v>
      </c>
      <c r="F60" s="6">
        <f>SUM(F6:F58)</f>
        <v>3310751.276666667</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Italic"Alabama Life Insurance Company&amp;R&amp;"Geneva,Bold"UNAUDITED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10.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2.00390625" style="7" customWidth="1"/>
    <col min="3" max="3" width="11.75390625" style="7" bestFit="1" customWidth="1"/>
    <col min="4" max="4" width="11.375" style="7" customWidth="1"/>
    <col min="5" max="5" width="14.375" style="7" bestFit="1" customWidth="1"/>
    <col min="6" max="6" width="11.00390625" style="7" bestFit="1" customWidth="1"/>
    <col min="7" max="7" width="2.75390625" style="7" customWidth="1"/>
    <col min="8" max="8" width="28.125" style="7" bestFit="1" customWidth="1"/>
    <col min="9" max="9" width="11.00390625" style="8" bestFit="1" customWidth="1"/>
    <col min="10" max="16384" width="10.75390625" style="7" customWidth="1"/>
  </cols>
  <sheetData>
    <row r="1" spans="1:6" ht="12.75">
      <c r="A1" s="4" t="s">
        <v>0</v>
      </c>
      <c r="B1" s="127" t="s">
        <v>285</v>
      </c>
      <c r="C1" s="127"/>
      <c r="D1" s="127"/>
      <c r="E1" s="127"/>
      <c r="F1" s="127"/>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0</v>
      </c>
      <c r="E6" s="6">
        <v>0</v>
      </c>
      <c r="F6" s="6">
        <f aca="true" t="shared" si="0" ref="F6:F53">SUM(B6:E6)</f>
        <v>0</v>
      </c>
      <c r="H6" s="7" t="s">
        <v>8</v>
      </c>
      <c r="I6" s="8" t="s">
        <v>0</v>
      </c>
    </row>
    <row r="7" spans="1:6" ht="12" customHeight="1">
      <c r="A7" s="37" t="s">
        <v>9</v>
      </c>
      <c r="B7" s="6">
        <v>0</v>
      </c>
      <c r="C7" s="6">
        <v>0</v>
      </c>
      <c r="D7" s="6">
        <v>0</v>
      </c>
      <c r="E7" s="6">
        <v>0</v>
      </c>
      <c r="F7" s="6">
        <f t="shared" si="0"/>
        <v>0</v>
      </c>
    </row>
    <row r="8" spans="1:9" ht="12.75">
      <c r="A8" s="37" t="s">
        <v>10</v>
      </c>
      <c r="B8" s="6">
        <v>9135</v>
      </c>
      <c r="C8" s="6">
        <v>0</v>
      </c>
      <c r="D8" s="6">
        <v>84559.01032099847</v>
      </c>
      <c r="E8" s="6">
        <v>0</v>
      </c>
      <c r="F8" s="6">
        <f t="shared" si="0"/>
        <v>93694.01032099847</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2563673</v>
      </c>
    </row>
    <row r="11" spans="1:6" ht="12.75">
      <c r="A11" s="37" t="s">
        <v>14</v>
      </c>
      <c r="B11" s="6">
        <v>-45.16838753828205</v>
      </c>
      <c r="C11" s="6">
        <v>0</v>
      </c>
      <c r="D11" s="6">
        <v>-1890.378162001136</v>
      </c>
      <c r="E11" s="6">
        <v>0</v>
      </c>
      <c r="F11" s="6">
        <f t="shared" si="0"/>
        <v>-1935.546549539418</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6337185</v>
      </c>
    </row>
    <row r="14" spans="1:9" ht="12.75">
      <c r="A14" s="37" t="s">
        <v>19</v>
      </c>
      <c r="B14" s="6">
        <v>0</v>
      </c>
      <c r="C14" s="6">
        <v>0</v>
      </c>
      <c r="D14" s="6">
        <v>0</v>
      </c>
      <c r="E14" s="6">
        <v>0</v>
      </c>
      <c r="F14" s="6">
        <f t="shared" si="0"/>
        <v>0</v>
      </c>
      <c r="H14" s="7" t="s">
        <v>20</v>
      </c>
      <c r="I14" s="8">
        <v>1046036</v>
      </c>
    </row>
    <row r="15" spans="1:9" ht="12.75">
      <c r="A15" s="37" t="s">
        <v>21</v>
      </c>
      <c r="B15" s="6">
        <v>-408.49975417676524</v>
      </c>
      <c r="C15" s="6">
        <v>0</v>
      </c>
      <c r="D15" s="6">
        <v>94388.59690913389</v>
      </c>
      <c r="E15" s="6">
        <v>0</v>
      </c>
      <c r="F15" s="6">
        <f t="shared" si="0"/>
        <v>93980.09715495713</v>
      </c>
      <c r="H15" s="7" t="s">
        <v>22</v>
      </c>
      <c r="I15" s="8">
        <v>5097522.66</v>
      </c>
    </row>
    <row r="16" spans="1:6" ht="12.75">
      <c r="A16" s="37" t="s">
        <v>23</v>
      </c>
      <c r="B16" s="6">
        <v>0</v>
      </c>
      <c r="C16" s="6">
        <v>0</v>
      </c>
      <c r="D16" s="6">
        <v>0</v>
      </c>
      <c r="E16" s="6">
        <v>0</v>
      </c>
      <c r="F16" s="6">
        <f t="shared" si="0"/>
        <v>0</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0</v>
      </c>
    </row>
    <row r="19" spans="1:9" ht="12.75">
      <c r="A19" s="37" t="s">
        <v>28</v>
      </c>
      <c r="B19" s="6">
        <v>0</v>
      </c>
      <c r="C19" s="6">
        <v>0</v>
      </c>
      <c r="D19" s="6">
        <v>0</v>
      </c>
      <c r="E19" s="6">
        <v>0</v>
      </c>
      <c r="F19" s="6">
        <f t="shared" si="0"/>
        <v>0</v>
      </c>
      <c r="H19" s="7" t="s">
        <v>29</v>
      </c>
      <c r="I19" s="8">
        <v>-13483</v>
      </c>
    </row>
    <row r="20" spans="1:9" ht="12.75">
      <c r="A20" s="37" t="s">
        <v>30</v>
      </c>
      <c r="B20" s="6">
        <v>0</v>
      </c>
      <c r="C20" s="6">
        <v>0</v>
      </c>
      <c r="D20" s="6">
        <v>0</v>
      </c>
      <c r="E20" s="6">
        <v>0</v>
      </c>
      <c r="F20" s="6">
        <f t="shared" si="0"/>
        <v>0</v>
      </c>
      <c r="H20" s="7" t="s">
        <v>31</v>
      </c>
      <c r="I20" s="8" t="s">
        <v>0</v>
      </c>
    </row>
    <row r="21" spans="1:9" ht="12.75">
      <c r="A21" s="37" t="s">
        <v>32</v>
      </c>
      <c r="B21" s="6">
        <v>0</v>
      </c>
      <c r="C21" s="6">
        <v>0</v>
      </c>
      <c r="D21" s="6">
        <v>0</v>
      </c>
      <c r="E21" s="6">
        <v>0</v>
      </c>
      <c r="F21" s="6">
        <f t="shared" si="0"/>
        <v>0</v>
      </c>
      <c r="H21" s="7" t="s">
        <v>33</v>
      </c>
      <c r="I21" s="8">
        <v>-571866</v>
      </c>
    </row>
    <row r="22" spans="1:9" ht="12.75">
      <c r="A22" s="37" t="s">
        <v>34</v>
      </c>
      <c r="B22" s="6">
        <v>0</v>
      </c>
      <c r="C22" s="6">
        <v>0</v>
      </c>
      <c r="D22" s="6">
        <v>0</v>
      </c>
      <c r="E22" s="6">
        <v>0</v>
      </c>
      <c r="F22" s="6">
        <f t="shared" si="0"/>
        <v>0</v>
      </c>
      <c r="H22" s="7" t="s">
        <v>35</v>
      </c>
      <c r="I22" s="8" t="s">
        <v>0</v>
      </c>
    </row>
    <row r="23" spans="1:9" ht="12.75">
      <c r="A23" s="37" t="s">
        <v>36</v>
      </c>
      <c r="B23" s="6">
        <v>0</v>
      </c>
      <c r="C23" s="6">
        <v>0</v>
      </c>
      <c r="D23" s="6">
        <v>0</v>
      </c>
      <c r="E23" s="6">
        <v>0</v>
      </c>
      <c r="F23" s="6">
        <f t="shared" si="0"/>
        <v>0</v>
      </c>
      <c r="H23" s="7" t="s">
        <v>37</v>
      </c>
      <c r="I23" s="8">
        <v>1806541</v>
      </c>
    </row>
    <row r="24" spans="1:6" ht="12.75">
      <c r="A24" s="37" t="s">
        <v>38</v>
      </c>
      <c r="B24" s="6">
        <v>19961.239602855334</v>
      </c>
      <c r="C24" s="6">
        <v>0</v>
      </c>
      <c r="D24" s="6">
        <v>3472886.268577964</v>
      </c>
      <c r="E24" s="6">
        <v>0</v>
      </c>
      <c r="F24" s="6">
        <f t="shared" si="0"/>
        <v>3492847.5081808195</v>
      </c>
    </row>
    <row r="25" spans="1:9" ht="12.75">
      <c r="A25" s="37" t="s">
        <v>39</v>
      </c>
      <c r="B25" s="6">
        <v>0</v>
      </c>
      <c r="C25" s="6">
        <v>0</v>
      </c>
      <c r="D25" s="6">
        <v>0</v>
      </c>
      <c r="E25" s="6">
        <v>0</v>
      </c>
      <c r="F25" s="6">
        <f t="shared" si="0"/>
        <v>0</v>
      </c>
      <c r="H25" s="7" t="s">
        <v>40</v>
      </c>
      <c r="I25" s="8">
        <f>SUM(I10:I15)-SUM(I18:I23)</f>
        <v>13823224.66</v>
      </c>
    </row>
    <row r="26" spans="1:9" ht="12.75">
      <c r="A26" s="37" t="s">
        <v>41</v>
      </c>
      <c r="B26" s="6">
        <v>0</v>
      </c>
      <c r="C26" s="6">
        <v>0</v>
      </c>
      <c r="D26" s="6">
        <v>0</v>
      </c>
      <c r="E26" s="6">
        <v>0</v>
      </c>
      <c r="F26" s="6">
        <f t="shared" si="0"/>
        <v>0</v>
      </c>
      <c r="H26" s="7" t="s">
        <v>42</v>
      </c>
      <c r="I26" s="8">
        <f>+F60</f>
        <v>13823224.66</v>
      </c>
    </row>
    <row r="27" spans="1:6" ht="12.75">
      <c r="A27" s="37" t="s">
        <v>43</v>
      </c>
      <c r="B27" s="6">
        <v>0</v>
      </c>
      <c r="C27" s="6">
        <v>0</v>
      </c>
      <c r="D27" s="6">
        <v>0</v>
      </c>
      <c r="E27" s="6">
        <v>0</v>
      </c>
      <c r="F27" s="6">
        <f t="shared" si="0"/>
        <v>0</v>
      </c>
    </row>
    <row r="28" spans="1:6" ht="12.75">
      <c r="A28" s="37" t="s">
        <v>44</v>
      </c>
      <c r="B28" s="6">
        <v>0</v>
      </c>
      <c r="C28" s="6">
        <v>0</v>
      </c>
      <c r="D28" s="6">
        <v>0</v>
      </c>
      <c r="E28" s="6">
        <v>0</v>
      </c>
      <c r="F28" s="6">
        <f t="shared" si="0"/>
        <v>0</v>
      </c>
    </row>
    <row r="29" spans="1:6" ht="12.75">
      <c r="A29" s="37" t="s">
        <v>45</v>
      </c>
      <c r="B29" s="6">
        <v>0</v>
      </c>
      <c r="C29" s="6">
        <v>0</v>
      </c>
      <c r="D29" s="6">
        <v>0</v>
      </c>
      <c r="E29" s="6">
        <v>0</v>
      </c>
      <c r="F29" s="6">
        <f t="shared" si="0"/>
        <v>0</v>
      </c>
    </row>
    <row r="30" spans="1:6" ht="12.75">
      <c r="A30" s="37" t="s">
        <v>46</v>
      </c>
      <c r="B30" s="6">
        <v>0</v>
      </c>
      <c r="C30" s="6">
        <v>0</v>
      </c>
      <c r="D30" s="6">
        <v>0</v>
      </c>
      <c r="E30" s="6">
        <v>0</v>
      </c>
      <c r="F30" s="6">
        <f t="shared" si="0"/>
        <v>0</v>
      </c>
    </row>
    <row r="31" spans="1:6" ht="12.75">
      <c r="A31" s="37" t="s">
        <v>47</v>
      </c>
      <c r="B31" s="6">
        <v>0</v>
      </c>
      <c r="C31" s="6">
        <v>0</v>
      </c>
      <c r="D31" s="6">
        <v>33853.5155944275</v>
      </c>
      <c r="E31" s="6">
        <v>0</v>
      </c>
      <c r="F31" s="6">
        <f t="shared" si="0"/>
        <v>33853.5155944275</v>
      </c>
    </row>
    <row r="32" spans="1:6" ht="12.75">
      <c r="A32" s="37" t="s">
        <v>48</v>
      </c>
      <c r="B32" s="6">
        <v>0</v>
      </c>
      <c r="C32" s="6">
        <v>0</v>
      </c>
      <c r="D32" s="6">
        <v>1321</v>
      </c>
      <c r="E32" s="6">
        <v>0</v>
      </c>
      <c r="F32" s="6">
        <f t="shared" si="0"/>
        <v>1321</v>
      </c>
    </row>
    <row r="33" spans="1:6" ht="12.75">
      <c r="A33" s="37" t="s">
        <v>49</v>
      </c>
      <c r="B33" s="6">
        <v>0</v>
      </c>
      <c r="C33" s="6">
        <v>0</v>
      </c>
      <c r="D33" s="6">
        <v>19288.947432620058</v>
      </c>
      <c r="E33" s="6">
        <v>0</v>
      </c>
      <c r="F33" s="6">
        <f t="shared" si="0"/>
        <v>19288.947432620058</v>
      </c>
    </row>
    <row r="34" spans="1:6" ht="12.75">
      <c r="A34" s="37" t="s">
        <v>50</v>
      </c>
      <c r="B34" s="6">
        <v>0</v>
      </c>
      <c r="C34" s="6">
        <v>0</v>
      </c>
      <c r="D34" s="6">
        <v>0</v>
      </c>
      <c r="E34" s="6">
        <v>0</v>
      </c>
      <c r="F34" s="6">
        <f t="shared" si="0"/>
        <v>0</v>
      </c>
    </row>
    <row r="35" spans="1:6" ht="12.75">
      <c r="A35" s="37" t="s">
        <v>51</v>
      </c>
      <c r="B35" s="6">
        <v>0</v>
      </c>
      <c r="C35" s="6">
        <v>0</v>
      </c>
      <c r="D35" s="6">
        <v>0</v>
      </c>
      <c r="E35" s="6">
        <v>0</v>
      </c>
      <c r="F35" s="6">
        <f t="shared" si="0"/>
        <v>0</v>
      </c>
    </row>
    <row r="36" spans="1:6" ht="12.75">
      <c r="A36" s="37" t="s">
        <v>52</v>
      </c>
      <c r="B36" s="6">
        <v>0</v>
      </c>
      <c r="C36" s="6">
        <v>0</v>
      </c>
      <c r="D36" s="6">
        <v>0</v>
      </c>
      <c r="E36" s="6">
        <v>0</v>
      </c>
      <c r="F36" s="6">
        <f t="shared" si="0"/>
        <v>0</v>
      </c>
    </row>
    <row r="37" spans="1:6" ht="12.75">
      <c r="A37" s="37" t="s">
        <v>53</v>
      </c>
      <c r="B37" s="6">
        <v>-4973.55913277019</v>
      </c>
      <c r="C37" s="6">
        <v>0</v>
      </c>
      <c r="D37" s="6">
        <v>-19745.208868570466</v>
      </c>
      <c r="E37" s="6">
        <v>0</v>
      </c>
      <c r="F37" s="6">
        <f t="shared" si="0"/>
        <v>-24718.768001340657</v>
      </c>
    </row>
    <row r="38" spans="1:6" ht="12.75">
      <c r="A38" s="37" t="s">
        <v>54</v>
      </c>
      <c r="B38" s="6">
        <v>0</v>
      </c>
      <c r="C38" s="6">
        <v>0</v>
      </c>
      <c r="D38" s="6">
        <v>0</v>
      </c>
      <c r="E38" s="6">
        <v>0</v>
      </c>
      <c r="F38" s="6">
        <f t="shared" si="0"/>
        <v>0</v>
      </c>
    </row>
    <row r="39" spans="1:6" ht="12.75">
      <c r="A39" s="37" t="s">
        <v>55</v>
      </c>
      <c r="B39" s="6">
        <v>0</v>
      </c>
      <c r="C39" s="6">
        <v>0</v>
      </c>
      <c r="D39" s="6">
        <v>0</v>
      </c>
      <c r="E39" s="6">
        <v>0</v>
      </c>
      <c r="F39" s="6">
        <f t="shared" si="0"/>
        <v>0</v>
      </c>
    </row>
    <row r="40" spans="1:6" ht="12.75">
      <c r="A40" s="37" t="s">
        <v>56</v>
      </c>
      <c r="B40" s="6">
        <v>0</v>
      </c>
      <c r="C40" s="6">
        <v>0</v>
      </c>
      <c r="D40" s="6">
        <v>3967.2390997007697</v>
      </c>
      <c r="E40" s="6">
        <v>0</v>
      </c>
      <c r="F40" s="6">
        <f t="shared" si="0"/>
        <v>3967.2390997007697</v>
      </c>
    </row>
    <row r="41" spans="1:6" ht="12.75">
      <c r="A41" s="37" t="s">
        <v>57</v>
      </c>
      <c r="B41" s="6">
        <v>0</v>
      </c>
      <c r="C41" s="6">
        <v>0</v>
      </c>
      <c r="D41" s="6">
        <v>0</v>
      </c>
      <c r="E41" s="6">
        <v>0</v>
      </c>
      <c r="F41" s="6">
        <f t="shared" si="0"/>
        <v>0</v>
      </c>
    </row>
    <row r="42" spans="1:6" ht="12.75">
      <c r="A42" s="37" t="s">
        <v>58</v>
      </c>
      <c r="B42" s="6">
        <v>2051.5087978442216</v>
      </c>
      <c r="C42" s="6">
        <v>0</v>
      </c>
      <c r="D42" s="6">
        <v>349049.353305407</v>
      </c>
      <c r="E42" s="6">
        <v>0</v>
      </c>
      <c r="F42" s="6">
        <f t="shared" si="0"/>
        <v>351100.8621032512</v>
      </c>
    </row>
    <row r="43" spans="1:6" ht="12.75">
      <c r="A43" s="37" t="s">
        <v>59</v>
      </c>
      <c r="B43" s="6">
        <v>0</v>
      </c>
      <c r="C43" s="6">
        <v>0</v>
      </c>
      <c r="D43" s="6">
        <v>0</v>
      </c>
      <c r="E43" s="6">
        <v>0</v>
      </c>
      <c r="F43" s="6">
        <f t="shared" si="0"/>
        <v>0</v>
      </c>
    </row>
    <row r="44" spans="1:6" ht="12.75">
      <c r="A44" s="37" t="s">
        <v>60</v>
      </c>
      <c r="B44" s="6">
        <v>0</v>
      </c>
      <c r="C44" s="6">
        <v>0</v>
      </c>
      <c r="D44" s="6">
        <v>0</v>
      </c>
      <c r="E44" s="6">
        <v>0</v>
      </c>
      <c r="F44" s="6">
        <f t="shared" si="0"/>
        <v>0</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0</v>
      </c>
      <c r="C47" s="6">
        <v>0</v>
      </c>
      <c r="D47" s="6">
        <v>0</v>
      </c>
      <c r="E47" s="6">
        <v>0</v>
      </c>
      <c r="F47" s="6">
        <f t="shared" si="0"/>
        <v>0</v>
      </c>
    </row>
    <row r="48" spans="1:6" ht="12.75">
      <c r="A48" s="37" t="s">
        <v>64</v>
      </c>
      <c r="B48" s="6">
        <v>0</v>
      </c>
      <c r="C48" s="6">
        <v>0</v>
      </c>
      <c r="D48" s="6">
        <v>5924.999297401693</v>
      </c>
      <c r="E48" s="6">
        <v>0</v>
      </c>
      <c r="F48" s="6">
        <f t="shared" si="0"/>
        <v>5924.999297401693</v>
      </c>
    </row>
    <row r="49" spans="1:6" ht="12.75">
      <c r="A49" s="37" t="s">
        <v>65</v>
      </c>
      <c r="B49" s="6">
        <v>0</v>
      </c>
      <c r="C49" s="6">
        <v>0</v>
      </c>
      <c r="D49" s="6">
        <v>0</v>
      </c>
      <c r="E49" s="6">
        <v>0</v>
      </c>
      <c r="F49" s="6">
        <f t="shared" si="0"/>
        <v>0</v>
      </c>
    </row>
    <row r="50" spans="1:6" ht="12.75">
      <c r="A50" s="37" t="s">
        <v>66</v>
      </c>
      <c r="B50" s="6">
        <v>233241.63243269897</v>
      </c>
      <c r="C50" s="6">
        <v>0</v>
      </c>
      <c r="D50" s="6">
        <v>9502065.975431412</v>
      </c>
      <c r="E50" s="6">
        <v>0</v>
      </c>
      <c r="F50" s="6">
        <f t="shared" si="0"/>
        <v>9735307.607864112</v>
      </c>
    </row>
    <row r="51" spans="1:6" ht="12.75">
      <c r="A51" s="37" t="s">
        <v>67</v>
      </c>
      <c r="B51" s="6">
        <v>0</v>
      </c>
      <c r="C51" s="6">
        <v>0</v>
      </c>
      <c r="D51" s="6">
        <v>18593.187502591933</v>
      </c>
      <c r="E51" s="6">
        <v>0</v>
      </c>
      <c r="F51" s="6">
        <f t="shared" si="0"/>
        <v>18593.187502591933</v>
      </c>
    </row>
    <row r="52" spans="1:6" ht="12.75">
      <c r="A52" s="37" t="s">
        <v>68</v>
      </c>
      <c r="B52" s="6">
        <v>0</v>
      </c>
      <c r="C52" s="6">
        <v>0</v>
      </c>
      <c r="D52" s="6">
        <v>0</v>
      </c>
      <c r="E52" s="6">
        <v>0</v>
      </c>
      <c r="F52" s="6">
        <f t="shared" si="0"/>
        <v>0</v>
      </c>
    </row>
    <row r="53" spans="1:6" ht="12.75">
      <c r="A53" s="37" t="s">
        <v>69</v>
      </c>
      <c r="B53" s="6">
        <v>0</v>
      </c>
      <c r="C53" s="6">
        <v>0</v>
      </c>
      <c r="D53" s="6">
        <v>0</v>
      </c>
      <c r="E53" s="6">
        <v>0</v>
      </c>
      <c r="F53" s="6">
        <f t="shared" si="0"/>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258962.1535589133</v>
      </c>
      <c r="C60" s="6">
        <f>SUM(C6:C58)</f>
        <v>0</v>
      </c>
      <c r="D60" s="6">
        <f>SUM(D6:D58)</f>
        <v>13564262.506441087</v>
      </c>
      <c r="E60" s="6">
        <f>SUM(E6:E58)</f>
        <v>0</v>
      </c>
      <c r="F60" s="6">
        <f>SUM(F6:F58)</f>
        <v>13823224.66</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Italic"Bankers Commercial Life Insurance Company&amp;R&amp;"Geneva,Bold"UNAUDITED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1.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9.25390625" style="7" customWidth="1"/>
    <col min="3" max="3" width="11.75390625" style="7" customWidth="1"/>
    <col min="4" max="4" width="12.125" style="7" customWidth="1"/>
    <col min="5" max="5" width="14.375" style="7" customWidth="1"/>
    <col min="6" max="6" width="12.125" style="7"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7" t="s">
        <v>245</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19963.209978642408</v>
      </c>
      <c r="E6" s="6">
        <v>0</v>
      </c>
      <c r="F6" s="6">
        <f aca="true" t="shared" si="0" ref="F6:F53">SUM(B6:E6)</f>
        <v>19963.209978642408</v>
      </c>
      <c r="H6" s="7" t="s">
        <v>8</v>
      </c>
      <c r="I6" s="8" t="s">
        <v>0</v>
      </c>
    </row>
    <row r="7" spans="1:6" ht="12" customHeight="1">
      <c r="A7" s="37" t="s">
        <v>9</v>
      </c>
      <c r="B7" s="6">
        <v>0</v>
      </c>
      <c r="C7" s="6">
        <v>0</v>
      </c>
      <c r="D7" s="6">
        <v>-2705.479083034308</v>
      </c>
      <c r="E7" s="6">
        <v>0</v>
      </c>
      <c r="F7" s="6">
        <f t="shared" si="0"/>
        <v>-2705.479083034308</v>
      </c>
    </row>
    <row r="8" spans="1:9" ht="12.75">
      <c r="A8" s="37" t="s">
        <v>10</v>
      </c>
      <c r="B8" s="6">
        <v>0</v>
      </c>
      <c r="C8" s="6">
        <v>0</v>
      </c>
      <c r="D8" s="6">
        <v>96881.08451608405</v>
      </c>
      <c r="E8" s="6">
        <v>0</v>
      </c>
      <c r="F8" s="6">
        <f t="shared" si="0"/>
        <v>96881.08451608405</v>
      </c>
      <c r="H8" s="7" t="s">
        <v>0</v>
      </c>
      <c r="I8" s="8" t="s">
        <v>0</v>
      </c>
    </row>
    <row r="9" spans="1:9" ht="12.75">
      <c r="A9" s="37" t="s">
        <v>11</v>
      </c>
      <c r="B9" s="6">
        <v>0</v>
      </c>
      <c r="C9" s="6">
        <v>0</v>
      </c>
      <c r="D9" s="6">
        <v>33443.81182118715</v>
      </c>
      <c r="E9" s="6">
        <v>0</v>
      </c>
      <c r="F9" s="6">
        <f t="shared" si="0"/>
        <v>33443.81182118715</v>
      </c>
      <c r="H9" s="7" t="s">
        <v>0</v>
      </c>
      <c r="I9" s="8" t="s">
        <v>0</v>
      </c>
    </row>
    <row r="10" spans="1:9" ht="12.75">
      <c r="A10" s="37" t="s">
        <v>12</v>
      </c>
      <c r="B10" s="6">
        <v>0</v>
      </c>
      <c r="C10" s="6">
        <v>0</v>
      </c>
      <c r="D10" s="6">
        <v>851283.1778861573</v>
      </c>
      <c r="E10" s="6">
        <v>0</v>
      </c>
      <c r="F10" s="6">
        <f t="shared" si="0"/>
        <v>851283.1778861573</v>
      </c>
      <c r="H10" s="7" t="s">
        <v>13</v>
      </c>
      <c r="I10" s="8">
        <v>19162384.538204104</v>
      </c>
    </row>
    <row r="11" spans="1:6" ht="12.75">
      <c r="A11" s="37" t="s">
        <v>14</v>
      </c>
      <c r="B11" s="6">
        <v>0</v>
      </c>
      <c r="C11" s="6">
        <v>0</v>
      </c>
      <c r="D11" s="6">
        <v>19811.333123051096</v>
      </c>
      <c r="E11" s="6">
        <v>0</v>
      </c>
      <c r="F11" s="6">
        <f t="shared" si="0"/>
        <v>19811.333123051096</v>
      </c>
    </row>
    <row r="12" spans="1:8" ht="12.75">
      <c r="A12" s="37" t="s">
        <v>15</v>
      </c>
      <c r="B12" s="6">
        <v>0</v>
      </c>
      <c r="C12" s="6">
        <v>0</v>
      </c>
      <c r="D12" s="6">
        <v>-7616.038333900906</v>
      </c>
      <c r="E12" s="6">
        <v>0</v>
      </c>
      <c r="F12" s="6">
        <f t="shared" si="0"/>
        <v>-7616.038333900906</v>
      </c>
      <c r="H12" s="7" t="s">
        <v>16</v>
      </c>
    </row>
    <row r="13" spans="1:9" ht="12.75">
      <c r="A13" s="37" t="s">
        <v>17</v>
      </c>
      <c r="B13" s="6">
        <v>0</v>
      </c>
      <c r="C13" s="6">
        <v>0</v>
      </c>
      <c r="D13" s="6">
        <v>-74509.80430368864</v>
      </c>
      <c r="E13" s="6">
        <v>0</v>
      </c>
      <c r="F13" s="6">
        <f t="shared" si="0"/>
        <v>-74509.80430368864</v>
      </c>
      <c r="H13" s="7" t="s">
        <v>18</v>
      </c>
      <c r="I13" s="8">
        <v>41580577.440000005</v>
      </c>
    </row>
    <row r="14" spans="1:9" ht="12.75">
      <c r="A14" s="37" t="s">
        <v>19</v>
      </c>
      <c r="B14" s="6">
        <v>0</v>
      </c>
      <c r="C14" s="6">
        <v>0</v>
      </c>
      <c r="D14" s="6">
        <v>-8590.709079345177</v>
      </c>
      <c r="E14" s="6">
        <v>0</v>
      </c>
      <c r="F14" s="6">
        <f t="shared" si="0"/>
        <v>-8590.709079345177</v>
      </c>
      <c r="H14" s="7" t="s">
        <v>20</v>
      </c>
      <c r="I14" s="8">
        <v>3742009.03</v>
      </c>
    </row>
    <row r="15" spans="1:9" ht="12.75">
      <c r="A15" s="37" t="s">
        <v>21</v>
      </c>
      <c r="B15" s="6">
        <v>0</v>
      </c>
      <c r="C15" s="6">
        <v>0</v>
      </c>
      <c r="D15" s="6">
        <v>376960.73315379303</v>
      </c>
      <c r="E15" s="6">
        <v>0</v>
      </c>
      <c r="F15" s="6">
        <f t="shared" si="0"/>
        <v>376960.73315379303</v>
      </c>
      <c r="H15" s="7" t="s">
        <v>22</v>
      </c>
      <c r="I15" s="8">
        <v>2480474.95</v>
      </c>
    </row>
    <row r="16" spans="1:6" ht="12.75">
      <c r="A16" s="37" t="s">
        <v>23</v>
      </c>
      <c r="B16" s="6">
        <v>0</v>
      </c>
      <c r="C16" s="6">
        <v>0</v>
      </c>
      <c r="D16" s="6">
        <v>-126800.51228990639</v>
      </c>
      <c r="E16" s="6">
        <v>0</v>
      </c>
      <c r="F16" s="6">
        <f t="shared" si="0"/>
        <v>-126800.51228990639</v>
      </c>
    </row>
    <row r="17" spans="1:8" ht="12.75">
      <c r="A17" s="37" t="s">
        <v>24</v>
      </c>
      <c r="B17" s="6">
        <v>0</v>
      </c>
      <c r="C17" s="6">
        <v>0</v>
      </c>
      <c r="D17" s="6">
        <v>-88448.60429897232</v>
      </c>
      <c r="E17" s="6">
        <v>0</v>
      </c>
      <c r="F17" s="6">
        <f t="shared" si="0"/>
        <v>-88448.60429897232</v>
      </c>
      <c r="H17" s="7" t="s">
        <v>25</v>
      </c>
    </row>
    <row r="18" spans="1:9" ht="12.75">
      <c r="A18" s="37" t="s">
        <v>26</v>
      </c>
      <c r="B18" s="6">
        <v>0</v>
      </c>
      <c r="C18" s="6">
        <v>0</v>
      </c>
      <c r="D18" s="6">
        <v>-16057.063012603729</v>
      </c>
      <c r="E18" s="6">
        <v>0</v>
      </c>
      <c r="F18" s="6">
        <f t="shared" si="0"/>
        <v>-16057.063012603729</v>
      </c>
      <c r="H18" s="7" t="s">
        <v>27</v>
      </c>
      <c r="I18" s="8">
        <v>19253402.569149315</v>
      </c>
    </row>
    <row r="19" spans="1:9" ht="12.75">
      <c r="A19" s="37" t="s">
        <v>28</v>
      </c>
      <c r="B19" s="6">
        <v>0</v>
      </c>
      <c r="C19" s="6">
        <v>0</v>
      </c>
      <c r="D19" s="6">
        <v>-159592.909940843</v>
      </c>
      <c r="E19" s="6">
        <v>0</v>
      </c>
      <c r="F19" s="6">
        <f t="shared" si="0"/>
        <v>-159592.909940843</v>
      </c>
      <c r="H19" s="7" t="s">
        <v>29</v>
      </c>
      <c r="I19" s="8">
        <v>0</v>
      </c>
    </row>
    <row r="20" spans="1:9" ht="12.75">
      <c r="A20" s="37" t="s">
        <v>30</v>
      </c>
      <c r="B20" s="6">
        <v>0</v>
      </c>
      <c r="C20" s="6">
        <v>0</v>
      </c>
      <c r="D20" s="6">
        <v>-43336.13249358442</v>
      </c>
      <c r="E20" s="6">
        <v>0</v>
      </c>
      <c r="F20" s="6">
        <f t="shared" si="0"/>
        <v>-43336.13249358442</v>
      </c>
      <c r="H20" s="7" t="s">
        <v>31</v>
      </c>
      <c r="I20" s="8" t="s">
        <v>0</v>
      </c>
    </row>
    <row r="21" spans="1:9" ht="12.75">
      <c r="A21" s="37" t="s">
        <v>32</v>
      </c>
      <c r="B21" s="6">
        <v>0</v>
      </c>
      <c r="C21" s="6">
        <v>0</v>
      </c>
      <c r="D21" s="6">
        <v>-32668.04428562071</v>
      </c>
      <c r="E21" s="6">
        <v>0</v>
      </c>
      <c r="F21" s="6">
        <f t="shared" si="0"/>
        <v>-32668.04428562071</v>
      </c>
      <c r="H21" s="7" t="s">
        <v>33</v>
      </c>
      <c r="I21" s="8">
        <v>0</v>
      </c>
    </row>
    <row r="22" spans="1:9" ht="12.75">
      <c r="A22" s="37" t="s">
        <v>34</v>
      </c>
      <c r="B22" s="6">
        <v>0</v>
      </c>
      <c r="C22" s="6">
        <v>0</v>
      </c>
      <c r="D22" s="6">
        <v>357437.23242445895</v>
      </c>
      <c r="E22" s="6">
        <v>0</v>
      </c>
      <c r="F22" s="6">
        <f t="shared" si="0"/>
        <v>357437.23242445895</v>
      </c>
      <c r="H22" s="7" t="s">
        <v>35</v>
      </c>
      <c r="I22" s="8" t="s">
        <v>0</v>
      </c>
    </row>
    <row r="23" spans="1:9" ht="12.75">
      <c r="A23" s="37" t="s">
        <v>36</v>
      </c>
      <c r="B23" s="6">
        <v>0</v>
      </c>
      <c r="C23" s="6">
        <v>0</v>
      </c>
      <c r="D23" s="6">
        <v>27070.58162524982</v>
      </c>
      <c r="E23" s="6">
        <v>0</v>
      </c>
      <c r="F23" s="6">
        <f t="shared" si="0"/>
        <v>27070.58162524982</v>
      </c>
      <c r="H23" s="7" t="s">
        <v>37</v>
      </c>
      <c r="I23" s="8">
        <v>46798972.10149656</v>
      </c>
    </row>
    <row r="24" spans="1:6" ht="12.75">
      <c r="A24" s="37" t="s">
        <v>38</v>
      </c>
      <c r="B24" s="6">
        <v>0</v>
      </c>
      <c r="C24" s="6">
        <v>0</v>
      </c>
      <c r="D24" s="6">
        <v>-52532.682121668826</v>
      </c>
      <c r="E24" s="6">
        <v>0</v>
      </c>
      <c r="F24" s="6">
        <f t="shared" si="0"/>
        <v>-52532.682121668826</v>
      </c>
    </row>
    <row r="25" spans="1:9" ht="12.75">
      <c r="A25" s="37" t="s">
        <v>39</v>
      </c>
      <c r="B25" s="6">
        <v>0</v>
      </c>
      <c r="C25" s="6">
        <v>0</v>
      </c>
      <c r="D25" s="6">
        <v>-5718</v>
      </c>
      <c r="E25" s="6">
        <v>0</v>
      </c>
      <c r="F25" s="6">
        <f t="shared" si="0"/>
        <v>-5718</v>
      </c>
      <c r="H25" s="7" t="s">
        <v>40</v>
      </c>
      <c r="I25" s="8">
        <f>SUM(I10:I15)-SUM(I18:I23)</f>
        <v>913071.2875582352</v>
      </c>
    </row>
    <row r="26" spans="1:9" ht="12.75">
      <c r="A26" s="37" t="s">
        <v>41</v>
      </c>
      <c r="B26" s="6">
        <v>0</v>
      </c>
      <c r="C26" s="6">
        <v>0</v>
      </c>
      <c r="D26" s="6">
        <v>1474.1592249404057</v>
      </c>
      <c r="E26" s="6">
        <v>0</v>
      </c>
      <c r="F26" s="6">
        <f t="shared" si="0"/>
        <v>1474.1592249404057</v>
      </c>
      <c r="H26" s="7" t="s">
        <v>42</v>
      </c>
      <c r="I26" s="8">
        <f>+F60</f>
        <v>913071.2875582278</v>
      </c>
    </row>
    <row r="27" spans="1:6" ht="12.75">
      <c r="A27" s="37" t="s">
        <v>43</v>
      </c>
      <c r="B27" s="6">
        <v>0</v>
      </c>
      <c r="C27" s="6">
        <v>0</v>
      </c>
      <c r="D27" s="6">
        <v>14869.919590684585</v>
      </c>
      <c r="E27" s="6">
        <v>0</v>
      </c>
      <c r="F27" s="6">
        <f t="shared" si="0"/>
        <v>14869.919590684585</v>
      </c>
    </row>
    <row r="28" spans="1:6" ht="12.75">
      <c r="A28" s="37" t="s">
        <v>44</v>
      </c>
      <c r="B28" s="6">
        <v>10961</v>
      </c>
      <c r="C28" s="6">
        <v>0</v>
      </c>
      <c r="D28" s="6">
        <v>-258865.89854974867</v>
      </c>
      <c r="E28" s="6">
        <v>0</v>
      </c>
      <c r="F28" s="6">
        <f t="shared" si="0"/>
        <v>-247904.89854974867</v>
      </c>
    </row>
    <row r="29" spans="1:6" ht="12.75">
      <c r="A29" s="37" t="s">
        <v>45</v>
      </c>
      <c r="B29" s="6">
        <v>0</v>
      </c>
      <c r="C29" s="6">
        <v>0</v>
      </c>
      <c r="D29" s="6">
        <v>-25919.560064631034</v>
      </c>
      <c r="E29" s="6">
        <v>0</v>
      </c>
      <c r="F29" s="6">
        <f t="shared" si="0"/>
        <v>-25919.560064631034</v>
      </c>
    </row>
    <row r="30" spans="1:6" ht="12.75">
      <c r="A30" s="37" t="s">
        <v>46</v>
      </c>
      <c r="B30" s="6">
        <v>0</v>
      </c>
      <c r="C30" s="6">
        <v>0</v>
      </c>
      <c r="D30" s="6">
        <v>56143.976262296084</v>
      </c>
      <c r="E30" s="6">
        <v>0</v>
      </c>
      <c r="F30" s="6">
        <f t="shared" si="0"/>
        <v>56143.976262296084</v>
      </c>
    </row>
    <row r="31" spans="1:6" ht="12.75">
      <c r="A31" s="37" t="s">
        <v>47</v>
      </c>
      <c r="B31" s="6">
        <v>0</v>
      </c>
      <c r="C31" s="6">
        <v>0</v>
      </c>
      <c r="D31" s="6">
        <v>51359.45820659667</v>
      </c>
      <c r="E31" s="6">
        <v>0</v>
      </c>
      <c r="F31" s="6">
        <f t="shared" si="0"/>
        <v>51359.45820659667</v>
      </c>
    </row>
    <row r="32" spans="1:6" ht="12.75">
      <c r="A32" s="37" t="s">
        <v>48</v>
      </c>
      <c r="B32" s="6">
        <v>0</v>
      </c>
      <c r="C32" s="6">
        <v>0</v>
      </c>
      <c r="D32" s="6">
        <v>-7651.470036607585</v>
      </c>
      <c r="E32" s="6">
        <v>0</v>
      </c>
      <c r="F32" s="6">
        <f t="shared" si="0"/>
        <v>-7651.470036607585</v>
      </c>
    </row>
    <row r="33" spans="1:6" ht="12.75">
      <c r="A33" s="37" t="s">
        <v>49</v>
      </c>
      <c r="B33" s="6">
        <v>0</v>
      </c>
      <c r="C33" s="6">
        <v>0</v>
      </c>
      <c r="D33" s="6">
        <v>-14706.831126891746</v>
      </c>
      <c r="E33" s="6">
        <v>0</v>
      </c>
      <c r="F33" s="6">
        <f t="shared" si="0"/>
        <v>-14706.831126891746</v>
      </c>
    </row>
    <row r="34" spans="1:6" ht="12.75">
      <c r="A34" s="37" t="s">
        <v>50</v>
      </c>
      <c r="B34" s="6">
        <v>0</v>
      </c>
      <c r="C34" s="6">
        <v>0</v>
      </c>
      <c r="D34" s="6">
        <v>30086.174541478744</v>
      </c>
      <c r="E34" s="6">
        <v>0</v>
      </c>
      <c r="F34" s="6">
        <f t="shared" si="0"/>
        <v>30086.174541478744</v>
      </c>
    </row>
    <row r="35" spans="1:6" ht="12.75">
      <c r="A35" s="37" t="s">
        <v>51</v>
      </c>
      <c r="B35" s="6">
        <v>0</v>
      </c>
      <c r="C35" s="6">
        <v>0</v>
      </c>
      <c r="D35" s="6">
        <v>-3965.2319436968537</v>
      </c>
      <c r="E35" s="6">
        <v>0</v>
      </c>
      <c r="F35" s="6">
        <f t="shared" si="0"/>
        <v>-3965.2319436968537</v>
      </c>
    </row>
    <row r="36" spans="1:6" ht="12.75">
      <c r="A36" s="37" t="s">
        <v>52</v>
      </c>
      <c r="B36" s="6">
        <v>0</v>
      </c>
      <c r="C36" s="6">
        <v>0</v>
      </c>
      <c r="D36" s="6">
        <v>-44554.57434049685</v>
      </c>
      <c r="E36" s="6">
        <v>0</v>
      </c>
      <c r="F36" s="6">
        <f t="shared" si="0"/>
        <v>-44554.57434049685</v>
      </c>
    </row>
    <row r="37" spans="1:6" ht="12.75">
      <c r="A37" s="37" t="s">
        <v>53</v>
      </c>
      <c r="B37" s="6">
        <v>0</v>
      </c>
      <c r="C37" s="6">
        <v>0</v>
      </c>
      <c r="D37" s="6">
        <v>-109732.36855820222</v>
      </c>
      <c r="E37" s="6">
        <v>0</v>
      </c>
      <c r="F37" s="6">
        <f t="shared" si="0"/>
        <v>-109732.36855820222</v>
      </c>
    </row>
    <row r="38" spans="1:6" ht="12.75">
      <c r="A38" s="37" t="s">
        <v>54</v>
      </c>
      <c r="B38" s="6">
        <v>0</v>
      </c>
      <c r="C38" s="6">
        <v>0</v>
      </c>
      <c r="D38" s="6">
        <v>-132406</v>
      </c>
      <c r="E38" s="6">
        <v>0</v>
      </c>
      <c r="F38" s="6">
        <f t="shared" si="0"/>
        <v>-132406</v>
      </c>
    </row>
    <row r="39" spans="1:6" ht="12.75">
      <c r="A39" s="37" t="s">
        <v>55</v>
      </c>
      <c r="B39" s="6">
        <v>0</v>
      </c>
      <c r="C39" s="6">
        <v>0</v>
      </c>
      <c r="D39" s="6">
        <v>69549.56711605261</v>
      </c>
      <c r="E39" s="6">
        <v>0</v>
      </c>
      <c r="F39" s="6">
        <f t="shared" si="0"/>
        <v>69549.56711605261</v>
      </c>
    </row>
    <row r="40" spans="1:6" ht="12.75">
      <c r="A40" s="37" t="s">
        <v>56</v>
      </c>
      <c r="B40" s="6">
        <v>0</v>
      </c>
      <c r="C40" s="6">
        <v>0</v>
      </c>
      <c r="D40" s="6">
        <v>1748.0663422636317</v>
      </c>
      <c r="E40" s="6">
        <v>0</v>
      </c>
      <c r="F40" s="6">
        <f t="shared" si="0"/>
        <v>1748.0663422636317</v>
      </c>
    </row>
    <row r="41" spans="1:6" ht="12.75">
      <c r="A41" s="37" t="s">
        <v>57</v>
      </c>
      <c r="B41" s="6">
        <v>0</v>
      </c>
      <c r="C41" s="6">
        <v>0</v>
      </c>
      <c r="D41" s="6">
        <v>-72.48791531845927</v>
      </c>
      <c r="E41" s="6">
        <v>0</v>
      </c>
      <c r="F41" s="6">
        <f t="shared" si="0"/>
        <v>-72.48791531845927</v>
      </c>
    </row>
    <row r="42" spans="1:6" ht="12.75">
      <c r="A42" s="37" t="s">
        <v>58</v>
      </c>
      <c r="B42" s="6">
        <v>0</v>
      </c>
      <c r="C42" s="6">
        <v>0</v>
      </c>
      <c r="D42" s="6">
        <v>50176.41787911719</v>
      </c>
      <c r="E42" s="6">
        <v>0</v>
      </c>
      <c r="F42" s="6">
        <f t="shared" si="0"/>
        <v>50176.41787911719</v>
      </c>
    </row>
    <row r="43" spans="1:6" ht="12.75">
      <c r="A43" s="37" t="s">
        <v>59</v>
      </c>
      <c r="B43" s="6">
        <v>0</v>
      </c>
      <c r="C43" s="6">
        <v>0</v>
      </c>
      <c r="D43" s="6">
        <v>35283.43880805024</v>
      </c>
      <c r="E43" s="6">
        <v>0</v>
      </c>
      <c r="F43" s="6">
        <f t="shared" si="0"/>
        <v>35283.43880805024</v>
      </c>
    </row>
    <row r="44" spans="1:6" ht="12.75">
      <c r="A44" s="37" t="s">
        <v>60</v>
      </c>
      <c r="B44" s="6">
        <v>0</v>
      </c>
      <c r="C44" s="6">
        <v>0</v>
      </c>
      <c r="D44" s="6">
        <v>16596.79629389837</v>
      </c>
      <c r="E44" s="6">
        <v>0</v>
      </c>
      <c r="F44" s="6">
        <f t="shared" si="0"/>
        <v>16596.79629389837</v>
      </c>
    </row>
    <row r="45" spans="1:6" ht="12.75">
      <c r="A45" s="37" t="s">
        <v>61</v>
      </c>
      <c r="B45" s="6">
        <v>0</v>
      </c>
      <c r="C45" s="6">
        <v>0</v>
      </c>
      <c r="D45" s="6">
        <v>-7232.2532292770775</v>
      </c>
      <c r="E45" s="6">
        <v>0</v>
      </c>
      <c r="F45" s="6">
        <f t="shared" si="0"/>
        <v>-7232.2532292770775</v>
      </c>
    </row>
    <row r="46" spans="1:6" ht="12.75">
      <c r="A46" s="37" t="s">
        <v>62</v>
      </c>
      <c r="B46" s="6">
        <v>0</v>
      </c>
      <c r="C46" s="6">
        <v>0</v>
      </c>
      <c r="D46" s="6">
        <v>-3561</v>
      </c>
      <c r="E46" s="6">
        <v>0</v>
      </c>
      <c r="F46" s="6">
        <f t="shared" si="0"/>
        <v>-3561</v>
      </c>
    </row>
    <row r="47" spans="1:6" ht="12.75">
      <c r="A47" s="37" t="s">
        <v>63</v>
      </c>
      <c r="B47" s="6">
        <v>4801</v>
      </c>
      <c r="C47" s="6">
        <v>0</v>
      </c>
      <c r="D47" s="6">
        <v>111406.93032586435</v>
      </c>
      <c r="E47" s="6">
        <v>0</v>
      </c>
      <c r="F47" s="6">
        <f t="shared" si="0"/>
        <v>116207.93032586435</v>
      </c>
    </row>
    <row r="48" spans="1:6" ht="12.75">
      <c r="A48" s="37" t="s">
        <v>64</v>
      </c>
      <c r="B48" s="6">
        <v>0</v>
      </c>
      <c r="C48" s="6">
        <v>0</v>
      </c>
      <c r="D48" s="6">
        <v>-19946.26751288632</v>
      </c>
      <c r="E48" s="6">
        <v>0</v>
      </c>
      <c r="F48" s="6">
        <f t="shared" si="0"/>
        <v>-19946.26751288632</v>
      </c>
    </row>
    <row r="49" spans="1:6" ht="12.75">
      <c r="A49" s="37" t="s">
        <v>65</v>
      </c>
      <c r="B49" s="6">
        <v>0</v>
      </c>
      <c r="C49" s="6">
        <v>0</v>
      </c>
      <c r="D49" s="6">
        <v>98295.96278599103</v>
      </c>
      <c r="E49" s="6">
        <v>0</v>
      </c>
      <c r="F49" s="6">
        <f t="shared" si="0"/>
        <v>98295.96278599103</v>
      </c>
    </row>
    <row r="50" spans="1:6" ht="12.75">
      <c r="A50" s="37" t="s">
        <v>66</v>
      </c>
      <c r="B50" s="6">
        <v>0</v>
      </c>
      <c r="C50" s="6">
        <v>0</v>
      </c>
      <c r="D50" s="6">
        <v>147839.17611266952</v>
      </c>
      <c r="E50" s="6">
        <v>0</v>
      </c>
      <c r="F50" s="6">
        <f t="shared" si="0"/>
        <v>147839.17611266952</v>
      </c>
    </row>
    <row r="51" spans="1:6" ht="12.75">
      <c r="A51" s="37" t="s">
        <v>67</v>
      </c>
      <c r="B51" s="6">
        <v>0</v>
      </c>
      <c r="C51" s="6">
        <v>0</v>
      </c>
      <c r="D51" s="6">
        <v>-25634.148882848844</v>
      </c>
      <c r="E51" s="6">
        <v>0</v>
      </c>
      <c r="F51" s="6">
        <f t="shared" si="0"/>
        <v>-25634.148882848844</v>
      </c>
    </row>
    <row r="52" spans="1:6" ht="12.75">
      <c r="A52" s="37" t="s">
        <v>68</v>
      </c>
      <c r="B52" s="6">
        <v>0</v>
      </c>
      <c r="C52" s="6">
        <v>0</v>
      </c>
      <c r="D52" s="6">
        <v>4385.015283780136</v>
      </c>
      <c r="E52" s="6">
        <v>0</v>
      </c>
      <c r="F52" s="6">
        <f t="shared" si="0"/>
        <v>4385.015283780136</v>
      </c>
    </row>
    <row r="53" spans="1:6" ht="12.75">
      <c r="A53" s="37" t="s">
        <v>69</v>
      </c>
      <c r="B53" s="6">
        <v>0</v>
      </c>
      <c r="C53" s="6">
        <v>0</v>
      </c>
      <c r="D53" s="6">
        <v>-90735.70325015625</v>
      </c>
      <c r="E53" s="6">
        <v>0</v>
      </c>
      <c r="F53" s="6">
        <f t="shared" si="0"/>
        <v>-90735.70325015625</v>
      </c>
    </row>
    <row r="54" spans="1:6" ht="12.75">
      <c r="A54" s="37" t="s">
        <v>70</v>
      </c>
      <c r="B54" s="6">
        <v>0</v>
      </c>
      <c r="C54" s="6">
        <v>0</v>
      </c>
      <c r="D54" s="6">
        <v>15250.048320089001</v>
      </c>
      <c r="E54" s="6">
        <v>0</v>
      </c>
      <c r="F54" s="6">
        <f>SUM(B54:E54)</f>
        <v>15250.048320089001</v>
      </c>
    </row>
    <row r="55" spans="1:6" ht="12.75">
      <c r="A55" s="37" t="s">
        <v>71</v>
      </c>
      <c r="B55" s="6">
        <v>0</v>
      </c>
      <c r="C55" s="6">
        <v>0</v>
      </c>
      <c r="D55" s="6">
        <v>-25653.31241584156</v>
      </c>
      <c r="E55" s="6">
        <v>0</v>
      </c>
      <c r="F55" s="6">
        <f>SUM(B55:E55)</f>
        <v>-25653.31241584156</v>
      </c>
    </row>
    <row r="56" spans="1:6" ht="12.75">
      <c r="A56" s="37" t="s">
        <v>72</v>
      </c>
      <c r="B56" s="6">
        <v>0</v>
      </c>
      <c r="C56" s="6">
        <v>0</v>
      </c>
      <c r="D56" s="6">
        <v>-194983.80690718547</v>
      </c>
      <c r="E56" s="6">
        <v>0</v>
      </c>
      <c r="F56" s="6">
        <f>SUM(B56:E56)</f>
        <v>-194983.80690718547</v>
      </c>
    </row>
    <row r="57" spans="1:6" ht="12.75">
      <c r="A57" s="37" t="s">
        <v>73</v>
      </c>
      <c r="B57" s="6">
        <v>0</v>
      </c>
      <c r="C57" s="6">
        <v>0</v>
      </c>
      <c r="D57" s="6">
        <v>-19354.650087207614</v>
      </c>
      <c r="E57" s="6">
        <v>0</v>
      </c>
      <c r="F57" s="6">
        <f>SUM(B57:E57)</f>
        <v>-19354.650087207614</v>
      </c>
    </row>
    <row r="58" spans="1:6" ht="12.75">
      <c r="A58" s="37" t="s">
        <v>74</v>
      </c>
      <c r="B58" s="6">
        <v>1</v>
      </c>
      <c r="C58" s="6">
        <v>0</v>
      </c>
      <c r="D58" s="6">
        <v>13543.559999996796</v>
      </c>
      <c r="E58" s="6">
        <v>0</v>
      </c>
      <c r="F58" s="6">
        <f>SUM(B58:E58)</f>
        <v>13544.559999996796</v>
      </c>
    </row>
    <row r="59" spans="1:6" ht="12.75">
      <c r="A59" s="37" t="s">
        <v>0</v>
      </c>
      <c r="B59" s="6"/>
      <c r="C59" s="6"/>
      <c r="D59" s="6"/>
      <c r="E59" s="6"/>
      <c r="F59" s="6"/>
    </row>
    <row r="60" spans="1:6" ht="12.75">
      <c r="A60" s="37" t="s">
        <v>6</v>
      </c>
      <c r="B60" s="6">
        <f>SUM(B6:B58)</f>
        <v>15763</v>
      </c>
      <c r="C60" s="6">
        <f>SUM(C6:C58)</f>
        <v>0</v>
      </c>
      <c r="D60" s="6">
        <f>SUM(D6:D58)</f>
        <v>897308.2875582278</v>
      </c>
      <c r="E60" s="6">
        <f>SUM(E6:E58)</f>
        <v>0</v>
      </c>
      <c r="F60" s="6">
        <f>SUM(F6:F58)</f>
        <v>913071.2875582278</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Italic"Centennial Life Insurance Company&amp;R&amp;"Geneva,Bold"UNAUDITED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2.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8.125" style="7" bestFit="1" customWidth="1"/>
    <col min="3" max="3" width="12.1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7" t="s">
        <v>91</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966.8939319285759</v>
      </c>
      <c r="C6" s="6">
        <v>445637.36374034535</v>
      </c>
      <c r="D6" s="6">
        <v>0</v>
      </c>
      <c r="E6" s="6">
        <v>0</v>
      </c>
      <c r="F6" s="6">
        <f aca="true" t="shared" si="0" ref="F6:F21">SUM(B6:E6)</f>
        <v>446604.2576722739</v>
      </c>
      <c r="H6" s="7" t="s">
        <v>8</v>
      </c>
      <c r="I6" s="8" t="s">
        <v>0</v>
      </c>
    </row>
    <row r="7" spans="1:6" ht="12" customHeight="1">
      <c r="A7" s="37" t="s">
        <v>9</v>
      </c>
      <c r="B7" s="6">
        <v>0</v>
      </c>
      <c r="C7" s="6">
        <v>0</v>
      </c>
      <c r="D7" s="6">
        <v>0</v>
      </c>
      <c r="E7" s="6">
        <v>0</v>
      </c>
      <c r="F7" s="6">
        <f t="shared" si="0"/>
        <v>0</v>
      </c>
    </row>
    <row r="8" spans="1:9" ht="12.75">
      <c r="A8" s="37" t="s">
        <v>10</v>
      </c>
      <c r="B8" s="6">
        <v>0</v>
      </c>
      <c r="C8" s="6">
        <v>395910.2309591651</v>
      </c>
      <c r="D8" s="6">
        <v>0</v>
      </c>
      <c r="E8" s="6">
        <v>0</v>
      </c>
      <c r="F8" s="6">
        <f t="shared" si="0"/>
        <v>395910.2309591651</v>
      </c>
      <c r="H8" s="7" t="s">
        <v>0</v>
      </c>
      <c r="I8" s="8" t="s">
        <v>0</v>
      </c>
    </row>
    <row r="9" spans="1:9" ht="12.75">
      <c r="A9" s="37" t="s">
        <v>11</v>
      </c>
      <c r="B9" s="6">
        <v>0</v>
      </c>
      <c r="C9" s="6">
        <v>22012.562469199034</v>
      </c>
      <c r="D9" s="6">
        <v>0</v>
      </c>
      <c r="E9" s="6">
        <v>0</v>
      </c>
      <c r="F9" s="6">
        <f t="shared" si="0"/>
        <v>22012.562469199034</v>
      </c>
      <c r="H9" s="7" t="s">
        <v>0</v>
      </c>
      <c r="I9" s="8" t="s">
        <v>0</v>
      </c>
    </row>
    <row r="10" spans="1:9" ht="12.75">
      <c r="A10" s="37" t="s">
        <v>12</v>
      </c>
      <c r="B10" s="6">
        <v>0</v>
      </c>
      <c r="C10" s="6">
        <v>0</v>
      </c>
      <c r="D10" s="6">
        <v>0</v>
      </c>
      <c r="E10" s="6">
        <v>0</v>
      </c>
      <c r="F10" s="6">
        <f t="shared" si="0"/>
        <v>0</v>
      </c>
      <c r="H10" s="7" t="s">
        <v>13</v>
      </c>
      <c r="I10" s="8">
        <v>72284955.26</v>
      </c>
    </row>
    <row r="11" spans="1:6" ht="12.75">
      <c r="A11" s="37" t="s">
        <v>14</v>
      </c>
      <c r="B11" s="6">
        <v>0</v>
      </c>
      <c r="C11" s="6">
        <v>188705.73863596038</v>
      </c>
      <c r="D11" s="6">
        <v>0</v>
      </c>
      <c r="E11" s="6">
        <v>0</v>
      </c>
      <c r="F11" s="6">
        <f t="shared" si="0"/>
        <v>188705.73863596038</v>
      </c>
    </row>
    <row r="12" spans="1:8" ht="12.75">
      <c r="A12" s="37" t="s">
        <v>15</v>
      </c>
      <c r="B12" s="6">
        <v>0</v>
      </c>
      <c r="C12" s="6">
        <v>0</v>
      </c>
      <c r="D12" s="6">
        <v>0</v>
      </c>
      <c r="E12" s="6">
        <v>0</v>
      </c>
      <c r="F12" s="6">
        <f t="shared" si="0"/>
        <v>0</v>
      </c>
      <c r="H12" s="7" t="s">
        <v>16</v>
      </c>
    </row>
    <row r="13" spans="1:9" ht="12.75">
      <c r="A13" s="37" t="s">
        <v>17</v>
      </c>
      <c r="B13" s="6">
        <v>0</v>
      </c>
      <c r="C13" s="6">
        <v>164639.49665551382</v>
      </c>
      <c r="D13" s="6">
        <v>0</v>
      </c>
      <c r="E13" s="6">
        <v>0</v>
      </c>
      <c r="F13" s="6">
        <f t="shared" si="0"/>
        <v>164639.49665551382</v>
      </c>
      <c r="H13" s="7" t="s">
        <v>18</v>
      </c>
      <c r="I13" s="8">
        <v>0</v>
      </c>
    </row>
    <row r="14" spans="1:9" ht="12.75">
      <c r="A14" s="37" t="s">
        <v>19</v>
      </c>
      <c r="B14" s="6">
        <v>0</v>
      </c>
      <c r="C14" s="6">
        <v>0</v>
      </c>
      <c r="D14" s="6">
        <v>0</v>
      </c>
      <c r="E14" s="6">
        <v>0</v>
      </c>
      <c r="F14" s="6">
        <f t="shared" si="0"/>
        <v>0</v>
      </c>
      <c r="H14" s="7" t="s">
        <v>20</v>
      </c>
      <c r="I14" s="8">
        <v>713475</v>
      </c>
    </row>
    <row r="15" spans="1:9" ht="12.75">
      <c r="A15" s="37" t="s">
        <v>21</v>
      </c>
      <c r="B15" s="6">
        <v>49636.98113386756</v>
      </c>
      <c r="C15" s="6">
        <v>7442578.1138071325</v>
      </c>
      <c r="D15" s="6">
        <v>0</v>
      </c>
      <c r="E15" s="6">
        <v>0</v>
      </c>
      <c r="F15" s="6">
        <f t="shared" si="0"/>
        <v>7492215.094941</v>
      </c>
      <c r="H15" s="7" t="s">
        <v>22</v>
      </c>
      <c r="I15" s="8">
        <v>687452.81</v>
      </c>
    </row>
    <row r="16" spans="1:6" ht="12.75">
      <c r="A16" s="37" t="s">
        <v>23</v>
      </c>
      <c r="B16" s="6">
        <v>159.33817297311148</v>
      </c>
      <c r="C16" s="6">
        <v>778427.290421757</v>
      </c>
      <c r="D16" s="6">
        <v>0</v>
      </c>
      <c r="E16" s="6">
        <v>0</v>
      </c>
      <c r="F16" s="6">
        <f t="shared" si="0"/>
        <v>778586.6285947302</v>
      </c>
    </row>
    <row r="17" spans="1:8" ht="12.75">
      <c r="A17" s="37" t="s">
        <v>24</v>
      </c>
      <c r="B17" s="6">
        <v>0</v>
      </c>
      <c r="C17" s="6">
        <v>0</v>
      </c>
      <c r="D17" s="6">
        <v>0</v>
      </c>
      <c r="E17" s="6">
        <v>0</v>
      </c>
      <c r="F17" s="6">
        <f t="shared" si="0"/>
        <v>0</v>
      </c>
      <c r="H17" s="7" t="s">
        <v>25</v>
      </c>
    </row>
    <row r="18" spans="1:9" ht="12.75">
      <c r="A18" s="37" t="s">
        <v>26</v>
      </c>
      <c r="B18" s="6">
        <v>0</v>
      </c>
      <c r="C18" s="6">
        <v>18856.741310549194</v>
      </c>
      <c r="D18" s="6">
        <v>0</v>
      </c>
      <c r="E18" s="6">
        <v>0</v>
      </c>
      <c r="F18" s="6">
        <f t="shared" si="0"/>
        <v>18856.741310549194</v>
      </c>
      <c r="H18" s="7" t="s">
        <v>27</v>
      </c>
      <c r="I18" s="8">
        <v>43973889.679381266</v>
      </c>
    </row>
    <row r="19" spans="1:9" ht="12.75">
      <c r="A19" s="37" t="s">
        <v>28</v>
      </c>
      <c r="B19" s="6">
        <v>0</v>
      </c>
      <c r="C19" s="6">
        <v>0</v>
      </c>
      <c r="D19" s="6">
        <v>0</v>
      </c>
      <c r="E19" s="6">
        <v>0</v>
      </c>
      <c r="F19" s="6">
        <f t="shared" si="0"/>
        <v>0</v>
      </c>
      <c r="H19" s="7" t="s">
        <v>29</v>
      </c>
      <c r="I19" s="8">
        <v>3744837.3099767314</v>
      </c>
    </row>
    <row r="20" spans="1:9" ht="12.75">
      <c r="A20" s="37" t="s">
        <v>30</v>
      </c>
      <c r="B20" s="6">
        <v>0</v>
      </c>
      <c r="C20" s="6">
        <v>384775.73552695557</v>
      </c>
      <c r="D20" s="6">
        <v>0</v>
      </c>
      <c r="E20" s="6">
        <v>0</v>
      </c>
      <c r="F20" s="6">
        <f t="shared" si="0"/>
        <v>384775.73552695557</v>
      </c>
      <c r="H20" s="7" t="s">
        <v>31</v>
      </c>
      <c r="I20" s="8" t="s">
        <v>0</v>
      </c>
    </row>
    <row r="21" spans="1:9" ht="12.75">
      <c r="A21" s="37" t="s">
        <v>32</v>
      </c>
      <c r="B21" s="6">
        <v>0</v>
      </c>
      <c r="C21" s="6">
        <v>0</v>
      </c>
      <c r="D21" s="6">
        <v>0</v>
      </c>
      <c r="E21" s="6">
        <v>0</v>
      </c>
      <c r="F21" s="6">
        <f t="shared" si="0"/>
        <v>0</v>
      </c>
      <c r="H21" s="7" t="s">
        <v>33</v>
      </c>
      <c r="I21" s="8">
        <v>5169108.270642</v>
      </c>
    </row>
    <row r="22" spans="1:9" ht="12.75">
      <c r="A22" s="37" t="s">
        <v>34</v>
      </c>
      <c r="B22" s="6">
        <v>0</v>
      </c>
      <c r="C22" s="6">
        <v>0</v>
      </c>
      <c r="D22" s="6">
        <v>0</v>
      </c>
      <c r="E22" s="6">
        <v>0</v>
      </c>
      <c r="F22" s="6">
        <f aca="true" t="shared" si="1" ref="F22:F37">SUM(B22:E22)</f>
        <v>0</v>
      </c>
      <c r="H22" s="7" t="s">
        <v>35</v>
      </c>
      <c r="I22" s="8" t="s">
        <v>0</v>
      </c>
    </row>
    <row r="23" spans="1:9" ht="12.75">
      <c r="A23" s="37" t="s">
        <v>36</v>
      </c>
      <c r="B23" s="6">
        <v>274.4009386681167</v>
      </c>
      <c r="C23" s="6">
        <v>323457.7483082402</v>
      </c>
      <c r="D23" s="6">
        <v>0</v>
      </c>
      <c r="E23" s="6">
        <v>0</v>
      </c>
      <c r="F23" s="6">
        <f t="shared" si="1"/>
        <v>323732.1492469083</v>
      </c>
      <c r="H23" s="7" t="s">
        <v>37</v>
      </c>
      <c r="I23" s="8">
        <v>1113448</v>
      </c>
    </row>
    <row r="24" spans="1:6" ht="12.75">
      <c r="A24" s="37" t="s">
        <v>38</v>
      </c>
      <c r="B24" s="6">
        <v>0</v>
      </c>
      <c r="C24" s="6">
        <v>238492.93808936275</v>
      </c>
      <c r="D24" s="6">
        <v>0</v>
      </c>
      <c r="E24" s="6">
        <v>0</v>
      </c>
      <c r="F24" s="6">
        <f t="shared" si="1"/>
        <v>238492.93808936275</v>
      </c>
    </row>
    <row r="25" spans="1:9" ht="12.75">
      <c r="A25" s="37" t="s">
        <v>39</v>
      </c>
      <c r="B25" s="6">
        <v>0</v>
      </c>
      <c r="C25" s="6">
        <v>0</v>
      </c>
      <c r="D25" s="6">
        <v>0</v>
      </c>
      <c r="E25" s="6">
        <v>0</v>
      </c>
      <c r="F25" s="6">
        <f t="shared" si="1"/>
        <v>0</v>
      </c>
      <c r="H25" s="7" t="s">
        <v>40</v>
      </c>
      <c r="I25" s="8">
        <f>SUM(I10:I15)-SUM(I18:I23)</f>
        <v>19684599.81000001</v>
      </c>
    </row>
    <row r="26" spans="1:9" ht="12.75">
      <c r="A26" s="37" t="s">
        <v>41</v>
      </c>
      <c r="B26" s="6">
        <v>0</v>
      </c>
      <c r="C26" s="6">
        <v>285576.519592375</v>
      </c>
      <c r="D26" s="6">
        <v>0</v>
      </c>
      <c r="E26" s="6">
        <v>0</v>
      </c>
      <c r="F26" s="6">
        <f t="shared" si="1"/>
        <v>285576.519592375</v>
      </c>
      <c r="H26" s="7" t="s">
        <v>42</v>
      </c>
      <c r="I26" s="8">
        <f>+F60</f>
        <v>19684599.81</v>
      </c>
    </row>
    <row r="27" spans="1:9" ht="12.75">
      <c r="A27" s="37" t="s">
        <v>43</v>
      </c>
      <c r="B27" s="6">
        <v>0</v>
      </c>
      <c r="C27" s="6">
        <v>0</v>
      </c>
      <c r="D27" s="6">
        <v>0</v>
      </c>
      <c r="E27" s="6">
        <v>0</v>
      </c>
      <c r="F27" s="6">
        <f t="shared" si="1"/>
        <v>0</v>
      </c>
      <c r="I27" s="6"/>
    </row>
    <row r="28" spans="1:9" ht="12.75">
      <c r="A28" s="37" t="s">
        <v>44</v>
      </c>
      <c r="B28" s="6">
        <v>0</v>
      </c>
      <c r="C28" s="6">
        <v>0</v>
      </c>
      <c r="D28" s="6">
        <v>0</v>
      </c>
      <c r="E28" s="6">
        <v>0</v>
      </c>
      <c r="F28" s="6">
        <f t="shared" si="1"/>
        <v>0</v>
      </c>
      <c r="I28" s="6"/>
    </row>
    <row r="29" spans="1:6" ht="12.75">
      <c r="A29" s="37" t="s">
        <v>45</v>
      </c>
      <c r="B29" s="6">
        <v>0</v>
      </c>
      <c r="C29" s="6">
        <v>0</v>
      </c>
      <c r="D29" s="6">
        <v>0</v>
      </c>
      <c r="E29" s="6">
        <v>0</v>
      </c>
      <c r="F29" s="6">
        <f t="shared" si="1"/>
        <v>0</v>
      </c>
    </row>
    <row r="30" spans="1:6" ht="12.75">
      <c r="A30" s="37" t="s">
        <v>46</v>
      </c>
      <c r="B30" s="6">
        <v>0</v>
      </c>
      <c r="C30" s="6">
        <v>95238.63633804244</v>
      </c>
      <c r="D30" s="6">
        <v>0</v>
      </c>
      <c r="E30" s="6">
        <v>0</v>
      </c>
      <c r="F30" s="6">
        <f t="shared" si="1"/>
        <v>95238.63633804244</v>
      </c>
    </row>
    <row r="31" spans="1:6" ht="12.75">
      <c r="A31" s="37" t="s">
        <v>47</v>
      </c>
      <c r="B31" s="6">
        <v>0</v>
      </c>
      <c r="C31" s="6">
        <v>0</v>
      </c>
      <c r="D31" s="6">
        <v>0</v>
      </c>
      <c r="E31" s="6">
        <v>0</v>
      </c>
      <c r="F31" s="6">
        <f t="shared" si="1"/>
        <v>0</v>
      </c>
    </row>
    <row r="32" spans="1:6" ht="12.75">
      <c r="A32" s="37" t="s">
        <v>48</v>
      </c>
      <c r="B32" s="6">
        <v>0</v>
      </c>
      <c r="C32" s="6">
        <v>0</v>
      </c>
      <c r="D32" s="6">
        <v>0</v>
      </c>
      <c r="E32" s="6">
        <v>0</v>
      </c>
      <c r="F32" s="6">
        <f t="shared" si="1"/>
        <v>0</v>
      </c>
    </row>
    <row r="33" spans="1:6" ht="12.75">
      <c r="A33" s="37" t="s">
        <v>49</v>
      </c>
      <c r="B33" s="6">
        <v>0</v>
      </c>
      <c r="C33" s="6">
        <v>0</v>
      </c>
      <c r="D33" s="6">
        <v>0</v>
      </c>
      <c r="E33" s="6">
        <v>0</v>
      </c>
      <c r="F33" s="6">
        <f t="shared" si="1"/>
        <v>0</v>
      </c>
    </row>
    <row r="34" spans="1:6" ht="12.75">
      <c r="A34" s="37" t="s">
        <v>50</v>
      </c>
      <c r="B34" s="6">
        <v>0</v>
      </c>
      <c r="C34" s="6">
        <v>25123.782704234443</v>
      </c>
      <c r="D34" s="6">
        <v>0</v>
      </c>
      <c r="E34" s="6">
        <v>0</v>
      </c>
      <c r="F34" s="6">
        <f t="shared" si="1"/>
        <v>25123.782704234443</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0</v>
      </c>
      <c r="C37" s="6">
        <v>68265.04310418764</v>
      </c>
      <c r="D37" s="6">
        <v>0</v>
      </c>
      <c r="E37" s="6">
        <v>0</v>
      </c>
      <c r="F37" s="6">
        <f t="shared" si="1"/>
        <v>68265.04310418764</v>
      </c>
    </row>
    <row r="38" spans="1:6" ht="12.75">
      <c r="A38" s="37" t="s">
        <v>54</v>
      </c>
      <c r="B38" s="6">
        <v>0</v>
      </c>
      <c r="C38" s="6">
        <v>0</v>
      </c>
      <c r="D38" s="6">
        <v>0</v>
      </c>
      <c r="E38" s="6">
        <v>0</v>
      </c>
      <c r="F38" s="6">
        <f aca="true" t="shared" si="2" ref="F38:F53">SUM(B38:E38)</f>
        <v>0</v>
      </c>
    </row>
    <row r="39" spans="1:6" ht="12.75">
      <c r="A39" s="37" t="s">
        <v>55</v>
      </c>
      <c r="B39" s="6">
        <v>541.0541794893783</v>
      </c>
      <c r="C39" s="6">
        <v>1221757.310307595</v>
      </c>
      <c r="D39" s="6">
        <v>0</v>
      </c>
      <c r="E39" s="6">
        <v>0</v>
      </c>
      <c r="F39" s="6">
        <f t="shared" si="2"/>
        <v>1222298.3644870843</v>
      </c>
    </row>
    <row r="40" spans="1:6" ht="12.75">
      <c r="A40" s="37" t="s">
        <v>56</v>
      </c>
      <c r="B40" s="6">
        <v>0</v>
      </c>
      <c r="C40" s="6">
        <v>0</v>
      </c>
      <c r="D40" s="6">
        <v>0</v>
      </c>
      <c r="E40" s="6">
        <v>0</v>
      </c>
      <c r="F40" s="6">
        <f t="shared" si="2"/>
        <v>0</v>
      </c>
    </row>
    <row r="41" spans="1:6" ht="12.75">
      <c r="A41" s="37" t="s">
        <v>57</v>
      </c>
      <c r="B41" s="6">
        <v>2440.9299795410107</v>
      </c>
      <c r="C41" s="6">
        <v>3180103.9627152137</v>
      </c>
      <c r="D41" s="6">
        <v>0</v>
      </c>
      <c r="E41" s="6">
        <v>0</v>
      </c>
      <c r="F41" s="6">
        <f t="shared" si="2"/>
        <v>3182544.8926947545</v>
      </c>
    </row>
    <row r="42" spans="1:6" ht="12.75">
      <c r="A42" s="37" t="s">
        <v>58</v>
      </c>
      <c r="B42" s="6">
        <v>0</v>
      </c>
      <c r="C42" s="6">
        <v>310001.5963740973</v>
      </c>
      <c r="D42" s="6">
        <v>0</v>
      </c>
      <c r="E42" s="6">
        <v>0</v>
      </c>
      <c r="F42" s="6">
        <f t="shared" si="2"/>
        <v>310001.5963740973</v>
      </c>
    </row>
    <row r="43" spans="1:6" ht="12.75">
      <c r="A43" s="37" t="s">
        <v>59</v>
      </c>
      <c r="B43" s="6">
        <v>0</v>
      </c>
      <c r="C43" s="6">
        <v>8696.591454334974</v>
      </c>
      <c r="D43" s="6">
        <v>0</v>
      </c>
      <c r="E43" s="6">
        <v>0</v>
      </c>
      <c r="F43" s="6">
        <f t="shared" si="2"/>
        <v>8696.591454334974</v>
      </c>
    </row>
    <row r="44" spans="1:6" ht="12.75">
      <c r="A44" s="37" t="s">
        <v>60</v>
      </c>
      <c r="B44" s="6">
        <v>0</v>
      </c>
      <c r="C44" s="6">
        <v>0</v>
      </c>
      <c r="D44" s="6">
        <v>0</v>
      </c>
      <c r="E44" s="6">
        <v>0</v>
      </c>
      <c r="F44" s="6">
        <f t="shared" si="2"/>
        <v>0</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2813.6133191267295</v>
      </c>
      <c r="C47" s="6">
        <v>77031.2457166409</v>
      </c>
      <c r="D47" s="6">
        <v>0</v>
      </c>
      <c r="E47" s="6">
        <v>0</v>
      </c>
      <c r="F47" s="6">
        <f t="shared" si="2"/>
        <v>79844.85903576763</v>
      </c>
    </row>
    <row r="48" spans="1:6" ht="12.75">
      <c r="A48" s="37" t="s">
        <v>64</v>
      </c>
      <c r="B48" s="6">
        <v>0</v>
      </c>
      <c r="C48" s="6">
        <v>0</v>
      </c>
      <c r="D48" s="6">
        <v>0</v>
      </c>
      <c r="E48" s="6">
        <v>0</v>
      </c>
      <c r="F48" s="6">
        <f t="shared" si="2"/>
        <v>0</v>
      </c>
    </row>
    <row r="49" spans="1:6" ht="12.75">
      <c r="A49" s="37" t="s">
        <v>65</v>
      </c>
      <c r="B49" s="6">
        <v>0</v>
      </c>
      <c r="C49" s="6">
        <v>144474.44820214857</v>
      </c>
      <c r="D49" s="6">
        <v>0</v>
      </c>
      <c r="E49" s="6">
        <v>0</v>
      </c>
      <c r="F49" s="6">
        <f t="shared" si="2"/>
        <v>144474.44820214857</v>
      </c>
    </row>
    <row r="50" spans="1:6" ht="12.75">
      <c r="A50" s="37" t="s">
        <v>66</v>
      </c>
      <c r="B50" s="6">
        <v>0</v>
      </c>
      <c r="C50" s="6">
        <v>3168263.5887085707</v>
      </c>
      <c r="D50" s="6">
        <v>0</v>
      </c>
      <c r="E50" s="6">
        <v>0</v>
      </c>
      <c r="F50" s="6">
        <f t="shared" si="2"/>
        <v>3168263.5887085707</v>
      </c>
    </row>
    <row r="51" spans="1:6" ht="12.75">
      <c r="A51" s="37" t="s">
        <v>67</v>
      </c>
      <c r="B51" s="6">
        <v>0</v>
      </c>
      <c r="C51" s="6">
        <v>0</v>
      </c>
      <c r="D51" s="6">
        <v>0</v>
      </c>
      <c r="E51" s="6">
        <v>0</v>
      </c>
      <c r="F51" s="6">
        <f t="shared" si="2"/>
        <v>0</v>
      </c>
    </row>
    <row r="52" spans="1:6" ht="12.75">
      <c r="A52" s="37" t="s">
        <v>68</v>
      </c>
      <c r="B52" s="6">
        <v>0</v>
      </c>
      <c r="C52" s="6">
        <v>0</v>
      </c>
      <c r="D52" s="6">
        <v>0</v>
      </c>
      <c r="E52" s="6">
        <v>0</v>
      </c>
      <c r="F52" s="6">
        <f t="shared" si="2"/>
        <v>0</v>
      </c>
    </row>
    <row r="53" spans="1:6" ht="12.75">
      <c r="A53" s="37" t="s">
        <v>69</v>
      </c>
      <c r="B53" s="6">
        <v>879.0784448077633</v>
      </c>
      <c r="C53" s="6">
        <v>474361.1298735689</v>
      </c>
      <c r="D53" s="6">
        <v>0</v>
      </c>
      <c r="E53" s="6">
        <v>0</v>
      </c>
      <c r="F53" s="6">
        <f t="shared" si="2"/>
        <v>475240.2083183767</v>
      </c>
    </row>
    <row r="54" spans="1:6" ht="12.75">
      <c r="A54" s="37" t="s">
        <v>70</v>
      </c>
      <c r="B54" s="6">
        <v>0</v>
      </c>
      <c r="C54" s="6">
        <v>31936.567177370664</v>
      </c>
      <c r="D54" s="6">
        <v>0</v>
      </c>
      <c r="E54" s="6">
        <v>0</v>
      </c>
      <c r="F54" s="6">
        <f>SUM(B54:E54)</f>
        <v>31936.567177370664</v>
      </c>
    </row>
    <row r="55" spans="1:6" ht="12.75">
      <c r="A55" s="37" t="s">
        <v>71</v>
      </c>
      <c r="B55" s="6">
        <v>113.07194211341658</v>
      </c>
      <c r="C55" s="6">
        <v>132450.06576492355</v>
      </c>
      <c r="D55" s="6">
        <v>0</v>
      </c>
      <c r="E55" s="6">
        <v>0</v>
      </c>
      <c r="F55" s="6">
        <f>SUM(B55:E55)</f>
        <v>132563.13770703698</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57825.36204251566</v>
      </c>
      <c r="C60" s="6">
        <f>SUM(C6:C58)</f>
        <v>19626774.447957482</v>
      </c>
      <c r="D60" s="6">
        <f>SUM(D6:D58)</f>
        <v>0</v>
      </c>
      <c r="E60" s="6">
        <f>SUM(E6:E58)</f>
        <v>0</v>
      </c>
      <c r="F60" s="6">
        <f>SUM(F6:F58)</f>
        <v>19684599.81</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Italic"Coastal States Life Insurance Company&amp;R&amp;"Geneva,Bold"UNAUDITED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3.xml><?xml version="1.0" encoding="utf-8"?>
<worksheet xmlns="http://schemas.openxmlformats.org/spreadsheetml/2006/main" xmlns:r="http://schemas.openxmlformats.org/officeDocument/2006/relationships">
  <dimension ref="A1:I62"/>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1.00390625" style="7" bestFit="1" customWidth="1"/>
    <col min="3" max="3" width="13.25390625" style="7" bestFit="1" customWidth="1"/>
    <col min="4" max="4" width="6.25390625" style="7" bestFit="1" customWidth="1"/>
    <col min="5" max="5" width="14.375" style="7" bestFit="1" customWidth="1"/>
    <col min="6" max="6" width="13.25390625" style="7" bestFit="1" customWidth="1"/>
    <col min="7" max="7" width="2.75390625" style="7" customWidth="1"/>
    <col min="8" max="8" width="28.125" style="7" bestFit="1" customWidth="1"/>
    <col min="9" max="9" width="15.00390625" style="8" bestFit="1" customWidth="1"/>
    <col min="10" max="16384" width="10.75390625" style="7" customWidth="1"/>
  </cols>
  <sheetData>
    <row r="1" spans="1:6" ht="12.75">
      <c r="A1" s="4" t="s">
        <v>0</v>
      </c>
      <c r="B1" s="127" t="s">
        <v>76</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 customHeight="1">
      <c r="A5" s="37"/>
    </row>
    <row r="6" spans="1:9" ht="12.75">
      <c r="A6" s="37" t="s">
        <v>7</v>
      </c>
      <c r="B6" s="6">
        <v>0</v>
      </c>
      <c r="C6" s="6">
        <v>-8.003553375601768E-11</v>
      </c>
      <c r="D6" s="6">
        <v>0</v>
      </c>
      <c r="E6" s="6">
        <v>0</v>
      </c>
      <c r="F6" s="6">
        <f aca="true" t="shared" si="0" ref="F6:F21">SUM(B6:E6)</f>
        <v>-8.003553375601768E-11</v>
      </c>
      <c r="H6" s="7" t="s">
        <v>8</v>
      </c>
      <c r="I6" s="8" t="s">
        <v>0</v>
      </c>
    </row>
    <row r="7" spans="1:6" ht="12.75">
      <c r="A7" s="37" t="s">
        <v>9</v>
      </c>
      <c r="B7" s="6">
        <v>0</v>
      </c>
      <c r="C7" s="6">
        <v>2.2282620193436742E-10</v>
      </c>
      <c r="D7" s="6">
        <v>0</v>
      </c>
      <c r="E7" s="6">
        <v>0</v>
      </c>
      <c r="F7" s="6">
        <f t="shared" si="0"/>
        <v>2.2282620193436742E-10</v>
      </c>
    </row>
    <row r="8" spans="1:9" ht="12.75">
      <c r="A8" s="37" t="s">
        <v>10</v>
      </c>
      <c r="B8" s="6">
        <v>0</v>
      </c>
      <c r="C8" s="6">
        <v>-5.238689482212067E-10</v>
      </c>
      <c r="D8" s="6">
        <v>-0.008345382986590266</v>
      </c>
      <c r="E8" s="6">
        <v>0</v>
      </c>
      <c r="F8" s="6">
        <f t="shared" si="0"/>
        <v>-0.008345383510459214</v>
      </c>
      <c r="H8" s="7" t="s">
        <v>0</v>
      </c>
      <c r="I8" s="8" t="s">
        <v>0</v>
      </c>
    </row>
    <row r="9" spans="1:9" ht="12.75">
      <c r="A9" s="37" t="s">
        <v>11</v>
      </c>
      <c r="B9" s="6">
        <v>0</v>
      </c>
      <c r="C9" s="6">
        <v>0</v>
      </c>
      <c r="D9" s="6">
        <v>-0.009997780667617919</v>
      </c>
      <c r="E9" s="6">
        <v>0</v>
      </c>
      <c r="F9" s="6">
        <f t="shared" si="0"/>
        <v>-0.009997780667617919</v>
      </c>
      <c r="H9" s="7" t="s">
        <v>0</v>
      </c>
      <c r="I9" s="8" t="s">
        <v>0</v>
      </c>
    </row>
    <row r="10" spans="1:9" ht="12.75">
      <c r="A10" s="37" t="s">
        <v>12</v>
      </c>
      <c r="B10" s="6">
        <v>0</v>
      </c>
      <c r="C10" s="6">
        <v>0</v>
      </c>
      <c r="D10" s="6">
        <v>2.7343630790710445E-06</v>
      </c>
      <c r="E10" s="6">
        <v>0</v>
      </c>
      <c r="F10" s="6">
        <f t="shared" si="0"/>
        <v>2.7343630790710445E-06</v>
      </c>
      <c r="H10" s="7" t="s">
        <v>13</v>
      </c>
      <c r="I10" s="8">
        <v>3534278682.5268836</v>
      </c>
    </row>
    <row r="11" spans="1:6" ht="12.75">
      <c r="A11" s="37" t="s">
        <v>14</v>
      </c>
      <c r="B11" s="6">
        <v>0</v>
      </c>
      <c r="C11" s="6">
        <v>-9.313225746154785E-10</v>
      </c>
      <c r="D11" s="6">
        <v>0.009327916952315718</v>
      </c>
      <c r="E11" s="6">
        <v>0</v>
      </c>
      <c r="F11" s="6">
        <f t="shared" si="0"/>
        <v>0.009327916020993143</v>
      </c>
    </row>
    <row r="12" spans="1:8" ht="12.75">
      <c r="A12" s="37" t="s">
        <v>15</v>
      </c>
      <c r="B12" s="6">
        <v>0</v>
      </c>
      <c r="C12" s="6">
        <v>-3.958120942115784E-09</v>
      </c>
      <c r="D12" s="6">
        <v>-0.00986456498503685</v>
      </c>
      <c r="E12" s="6">
        <v>0</v>
      </c>
      <c r="F12" s="6">
        <f t="shared" si="0"/>
        <v>-0.009864568943157792</v>
      </c>
      <c r="H12" s="7" t="s">
        <v>16</v>
      </c>
    </row>
    <row r="13" spans="1:9" ht="12.75">
      <c r="A13" s="37" t="s">
        <v>17</v>
      </c>
      <c r="B13" s="6">
        <v>0</v>
      </c>
      <c r="C13" s="6">
        <v>0</v>
      </c>
      <c r="D13" s="6">
        <v>0</v>
      </c>
      <c r="E13" s="6">
        <v>0</v>
      </c>
      <c r="F13" s="6">
        <f t="shared" si="0"/>
        <v>0</v>
      </c>
      <c r="H13" s="7" t="s">
        <v>18</v>
      </c>
      <c r="I13" s="8">
        <v>0</v>
      </c>
    </row>
    <row r="14" spans="1:9" ht="12.75">
      <c r="A14" s="37" t="s">
        <v>19</v>
      </c>
      <c r="B14" s="6">
        <v>0</v>
      </c>
      <c r="C14" s="6">
        <v>1.5133991837501526E-09</v>
      </c>
      <c r="D14" s="6">
        <v>4.4640619307756415E-06</v>
      </c>
      <c r="E14" s="6">
        <v>0</v>
      </c>
      <c r="F14" s="6">
        <f t="shared" si="0"/>
        <v>4.465575329959392E-06</v>
      </c>
      <c r="H14" s="7" t="s">
        <v>20</v>
      </c>
      <c r="I14" s="8">
        <v>4043353.2499999683</v>
      </c>
    </row>
    <row r="15" spans="1:9" ht="12.75">
      <c r="A15" s="37" t="s">
        <v>21</v>
      </c>
      <c r="B15" s="6">
        <v>0</v>
      </c>
      <c r="C15" s="6">
        <v>3.026798367500305E-09</v>
      </c>
      <c r="D15" s="6">
        <v>-0.017016825266182423</v>
      </c>
      <c r="E15" s="6">
        <v>0</v>
      </c>
      <c r="F15" s="6">
        <f t="shared" si="0"/>
        <v>-0.017016822239384055</v>
      </c>
      <c r="H15" s="7" t="s">
        <v>22</v>
      </c>
      <c r="I15" s="8">
        <v>14387451.883000001</v>
      </c>
    </row>
    <row r="16" spans="1:6" ht="12.75">
      <c r="A16" s="37" t="s">
        <v>23</v>
      </c>
      <c r="B16" s="6">
        <v>0</v>
      </c>
      <c r="C16" s="6">
        <v>0</v>
      </c>
      <c r="D16" s="6">
        <v>0.018886436708271503</v>
      </c>
      <c r="E16" s="6">
        <v>0</v>
      </c>
      <c r="F16" s="6">
        <f t="shared" si="0"/>
        <v>0.018886436708271503</v>
      </c>
    </row>
    <row r="17" spans="1:8" ht="12.75">
      <c r="A17" s="37" t="s">
        <v>24</v>
      </c>
      <c r="B17" s="6">
        <v>0</v>
      </c>
      <c r="C17" s="6">
        <v>0</v>
      </c>
      <c r="D17" s="6">
        <v>0.008707742264959961</v>
      </c>
      <c r="E17" s="6">
        <v>0</v>
      </c>
      <c r="F17" s="6">
        <f t="shared" si="0"/>
        <v>0.008707742264959961</v>
      </c>
      <c r="H17" s="7" t="s">
        <v>25</v>
      </c>
    </row>
    <row r="18" spans="1:9" ht="12.75">
      <c r="A18" s="37" t="s">
        <v>26</v>
      </c>
      <c r="B18" s="6">
        <v>0</v>
      </c>
      <c r="C18" s="6">
        <v>1.2369127944111824E-10</v>
      </c>
      <c r="D18" s="6">
        <v>3.6999845178797807E-06</v>
      </c>
      <c r="E18" s="6">
        <v>0</v>
      </c>
      <c r="F18" s="6">
        <f t="shared" si="0"/>
        <v>3.700108209159222E-06</v>
      </c>
      <c r="H18" s="7" t="s">
        <v>27</v>
      </c>
      <c r="I18" s="8">
        <v>3228522434.5828195</v>
      </c>
    </row>
    <row r="19" spans="1:9" ht="12.75">
      <c r="A19" s="37" t="s">
        <v>28</v>
      </c>
      <c r="B19" s="6">
        <v>0</v>
      </c>
      <c r="C19" s="6">
        <v>0</v>
      </c>
      <c r="D19" s="6">
        <v>-0.009921402670443058</v>
      </c>
      <c r="E19" s="6">
        <v>0</v>
      </c>
      <c r="F19" s="6">
        <f t="shared" si="0"/>
        <v>-0.009921402670443058</v>
      </c>
      <c r="H19" s="7" t="s">
        <v>29</v>
      </c>
      <c r="I19" s="8">
        <v>102571577.00400008</v>
      </c>
    </row>
    <row r="20" spans="1:9" ht="12.75">
      <c r="A20" s="37" t="s">
        <v>30</v>
      </c>
      <c r="B20" s="6">
        <v>0</v>
      </c>
      <c r="C20" s="6">
        <v>-5.238689482212067E-10</v>
      </c>
      <c r="D20" s="6">
        <v>9.999959729611874E-06</v>
      </c>
      <c r="E20" s="6">
        <v>0</v>
      </c>
      <c r="F20" s="6">
        <f t="shared" si="0"/>
        <v>9.999435860663652E-06</v>
      </c>
      <c r="H20" s="7" t="s">
        <v>0</v>
      </c>
      <c r="I20" s="8" t="s">
        <v>0</v>
      </c>
    </row>
    <row r="21" spans="1:9" ht="12.75">
      <c r="A21" s="37" t="s">
        <v>32</v>
      </c>
      <c r="B21" s="6">
        <v>0</v>
      </c>
      <c r="C21" s="6">
        <v>0</v>
      </c>
      <c r="D21" s="6">
        <v>-0.009844330663327128</v>
      </c>
      <c r="E21" s="6">
        <v>0</v>
      </c>
      <c r="F21" s="6">
        <f t="shared" si="0"/>
        <v>-0.009844330663327128</v>
      </c>
      <c r="H21" s="7" t="s">
        <v>240</v>
      </c>
      <c r="I21" s="8">
        <v>84689349.8965139</v>
      </c>
    </row>
    <row r="22" spans="1:9" ht="12.75">
      <c r="A22" s="37" t="s">
        <v>34</v>
      </c>
      <c r="B22" s="6">
        <v>0</v>
      </c>
      <c r="C22" s="6">
        <v>-1.382431946694851E-10</v>
      </c>
      <c r="D22" s="6">
        <v>0</v>
      </c>
      <c r="E22" s="6">
        <v>0</v>
      </c>
      <c r="F22" s="6">
        <f aca="true" t="shared" si="1" ref="F22:F37">SUM(B22:E22)</f>
        <v>-1.382431946694851E-10</v>
      </c>
      <c r="H22" s="7" t="s">
        <v>35</v>
      </c>
      <c r="I22" s="8" t="s">
        <v>0</v>
      </c>
    </row>
    <row r="23" spans="1:9" ht="12.75">
      <c r="A23" s="37" t="s">
        <v>36</v>
      </c>
      <c r="B23" s="6">
        <v>0</v>
      </c>
      <c r="C23" s="6">
        <v>4.43833414465189E-10</v>
      </c>
      <c r="D23" s="6">
        <v>0.008121915976516902</v>
      </c>
      <c r="E23" s="6">
        <v>0</v>
      </c>
      <c r="F23" s="6">
        <f t="shared" si="1"/>
        <v>0.008121916420350317</v>
      </c>
      <c r="H23" s="7" t="s">
        <v>37</v>
      </c>
      <c r="I23" s="8">
        <v>136926126.18959287</v>
      </c>
    </row>
    <row r="24" spans="1:6" ht="12.75">
      <c r="A24" s="37" t="s">
        <v>38</v>
      </c>
      <c r="B24" s="6">
        <v>0</v>
      </c>
      <c r="C24" s="6">
        <v>-3.7834979593753815E-10</v>
      </c>
      <c r="D24" s="6">
        <v>0</v>
      </c>
      <c r="E24" s="6">
        <v>0</v>
      </c>
      <c r="F24" s="6">
        <f t="shared" si="1"/>
        <v>-3.7834979593753815E-10</v>
      </c>
    </row>
    <row r="25" spans="1:9" ht="12.75">
      <c r="A25" s="37" t="s">
        <v>39</v>
      </c>
      <c r="B25" s="6">
        <v>0</v>
      </c>
      <c r="C25" s="6">
        <v>0</v>
      </c>
      <c r="D25" s="6">
        <v>0.010000000009313226</v>
      </c>
      <c r="E25" s="6">
        <v>0</v>
      </c>
      <c r="F25" s="6">
        <f t="shared" si="1"/>
        <v>0.010000000009313226</v>
      </c>
      <c r="H25" s="7" t="s">
        <v>40</v>
      </c>
      <c r="I25" s="8">
        <f>SUM(I10:I15)-SUM(I18:I23)</f>
        <v>-0.013042926788330078</v>
      </c>
    </row>
    <row r="26" spans="1:9" ht="12.75">
      <c r="A26" s="37" t="s">
        <v>41</v>
      </c>
      <c r="B26" s="6">
        <v>0</v>
      </c>
      <c r="C26" s="6">
        <v>-1.3096723705530167E-09</v>
      </c>
      <c r="D26" s="6">
        <v>0</v>
      </c>
      <c r="E26" s="6">
        <v>0</v>
      </c>
      <c r="F26" s="6">
        <f t="shared" si="1"/>
        <v>-1.3096723705530167E-09</v>
      </c>
      <c r="H26" s="7" t="s">
        <v>42</v>
      </c>
      <c r="I26" s="8">
        <f>+F60</f>
        <v>-0.013041032293585882</v>
      </c>
    </row>
    <row r="27" spans="1:9" ht="12.75">
      <c r="A27" s="37" t="s">
        <v>43</v>
      </c>
      <c r="B27" s="6">
        <v>0</v>
      </c>
      <c r="C27" s="6">
        <v>0</v>
      </c>
      <c r="D27" s="6">
        <v>3.91155481338501E-08</v>
      </c>
      <c r="E27" s="6">
        <v>0</v>
      </c>
      <c r="F27" s="6">
        <f t="shared" si="1"/>
        <v>3.91155481338501E-08</v>
      </c>
      <c r="I27" s="8" t="s">
        <v>0</v>
      </c>
    </row>
    <row r="28" spans="1:9" ht="12.75">
      <c r="A28" s="37" t="s">
        <v>44</v>
      </c>
      <c r="B28" s="6">
        <v>0</v>
      </c>
      <c r="C28" s="6">
        <v>-2.9103830456733704E-10</v>
      </c>
      <c r="D28" s="6">
        <v>0</v>
      </c>
      <c r="E28" s="6">
        <v>0</v>
      </c>
      <c r="F28" s="6">
        <f t="shared" si="1"/>
        <v>-2.9103830456733704E-10</v>
      </c>
      <c r="I28" s="8" t="s">
        <v>0</v>
      </c>
    </row>
    <row r="29" spans="1:6" ht="12.75">
      <c r="A29" s="37" t="s">
        <v>45</v>
      </c>
      <c r="B29" s="6">
        <v>0</v>
      </c>
      <c r="C29" s="6">
        <v>-1.5279510989785194E-10</v>
      </c>
      <c r="D29" s="6">
        <v>1.999957021325827E-06</v>
      </c>
      <c r="E29" s="6">
        <v>0</v>
      </c>
      <c r="F29" s="6">
        <f t="shared" si="1"/>
        <v>1.9998042262159292E-06</v>
      </c>
    </row>
    <row r="30" spans="1:6" ht="12.75">
      <c r="A30" s="37" t="s">
        <v>46</v>
      </c>
      <c r="B30" s="6">
        <v>0</v>
      </c>
      <c r="C30" s="6">
        <v>3.637978807091713E-11</v>
      </c>
      <c r="D30" s="6">
        <v>-1.8543796613812449E-06</v>
      </c>
      <c r="E30" s="6">
        <v>0</v>
      </c>
      <c r="F30" s="6">
        <f t="shared" si="1"/>
        <v>-1.854343281593174E-06</v>
      </c>
    </row>
    <row r="31" spans="1:6" ht="12.75">
      <c r="A31" s="37" t="s">
        <v>47</v>
      </c>
      <c r="B31" s="6">
        <v>0</v>
      </c>
      <c r="C31" s="6">
        <v>-8.87666828930378E-10</v>
      </c>
      <c r="D31" s="6">
        <v>-0.009986193152144551</v>
      </c>
      <c r="E31" s="6">
        <v>0</v>
      </c>
      <c r="F31" s="6">
        <f t="shared" si="1"/>
        <v>-0.00998619403981138</v>
      </c>
    </row>
    <row r="32" spans="1:6" ht="12.75">
      <c r="A32" s="37" t="s">
        <v>48</v>
      </c>
      <c r="B32" s="6">
        <v>0</v>
      </c>
      <c r="C32" s="6">
        <v>0</v>
      </c>
      <c r="D32" s="6">
        <v>2.0404782844707373E-05</v>
      </c>
      <c r="E32" s="6">
        <v>0</v>
      </c>
      <c r="F32" s="6">
        <f t="shared" si="1"/>
        <v>2.0404782844707373E-05</v>
      </c>
    </row>
    <row r="33" spans="1:6" ht="12.75">
      <c r="A33" s="37" t="s">
        <v>49</v>
      </c>
      <c r="B33" s="6">
        <v>0</v>
      </c>
      <c r="C33" s="6">
        <v>0</v>
      </c>
      <c r="D33" s="6">
        <v>-6.999907782301302E-07</v>
      </c>
      <c r="E33" s="6">
        <v>0</v>
      </c>
      <c r="F33" s="6">
        <f t="shared" si="1"/>
        <v>-6.999907782301302E-07</v>
      </c>
    </row>
    <row r="34" spans="1:6" ht="12.75">
      <c r="A34" s="37" t="s">
        <v>50</v>
      </c>
      <c r="B34" s="6">
        <v>0</v>
      </c>
      <c r="C34" s="6">
        <v>2.219167072325945E-10</v>
      </c>
      <c r="D34" s="6">
        <v>3.610621206462383E-07</v>
      </c>
      <c r="E34" s="6">
        <v>0</v>
      </c>
      <c r="F34" s="6">
        <f t="shared" si="1"/>
        <v>3.6128403735347087E-07</v>
      </c>
    </row>
    <row r="35" spans="1:6" ht="12.75">
      <c r="A35" s="37" t="s">
        <v>51</v>
      </c>
      <c r="B35" s="6">
        <v>0</v>
      </c>
      <c r="C35" s="6">
        <v>-3.2014213502407074E-10</v>
      </c>
      <c r="D35" s="6">
        <v>0.009999999776482582</v>
      </c>
      <c r="E35" s="6">
        <v>0</v>
      </c>
      <c r="F35" s="6">
        <f t="shared" si="1"/>
        <v>0.009999999456340447</v>
      </c>
    </row>
    <row r="36" spans="1:6" ht="12.75">
      <c r="A36" s="37" t="s">
        <v>52</v>
      </c>
      <c r="B36" s="6">
        <v>0</v>
      </c>
      <c r="C36" s="6">
        <v>-2.153683453798294E-09</v>
      </c>
      <c r="D36" s="6">
        <v>0</v>
      </c>
      <c r="E36" s="6">
        <v>0</v>
      </c>
      <c r="F36" s="6">
        <f t="shared" si="1"/>
        <v>-2.153683453798294E-09</v>
      </c>
    </row>
    <row r="37" spans="1:6" ht="12.75">
      <c r="A37" s="37" t="s">
        <v>53</v>
      </c>
      <c r="B37" s="6">
        <v>0</v>
      </c>
      <c r="C37" s="6">
        <v>-5.820766091346741E-11</v>
      </c>
      <c r="D37" s="6">
        <v>8.499977411702279E-06</v>
      </c>
      <c r="E37" s="6">
        <v>0</v>
      </c>
      <c r="F37" s="6">
        <f t="shared" si="1"/>
        <v>8.499919204041365E-06</v>
      </c>
    </row>
    <row r="38" spans="1:6" ht="12.75">
      <c r="A38" s="37" t="s">
        <v>54</v>
      </c>
      <c r="B38" s="6">
        <v>0</v>
      </c>
      <c r="C38" s="6">
        <v>0</v>
      </c>
      <c r="D38" s="6">
        <v>0</v>
      </c>
      <c r="E38" s="6">
        <v>0</v>
      </c>
      <c r="F38" s="6">
        <f aca="true" t="shared" si="2" ref="F38:F53">SUM(B38:E38)</f>
        <v>0</v>
      </c>
    </row>
    <row r="39" spans="1:6" ht="12.75">
      <c r="A39" s="37" t="s">
        <v>55</v>
      </c>
      <c r="B39" s="6">
        <v>0</v>
      </c>
      <c r="C39" s="6">
        <v>0</v>
      </c>
      <c r="D39" s="6">
        <v>0.009970880113542078</v>
      </c>
      <c r="E39" s="6">
        <v>0</v>
      </c>
      <c r="F39" s="6">
        <f t="shared" si="2"/>
        <v>0.009970880113542078</v>
      </c>
    </row>
    <row r="40" spans="1:6" ht="12.75">
      <c r="A40" s="37" t="s">
        <v>56</v>
      </c>
      <c r="B40" s="6">
        <v>0</v>
      </c>
      <c r="C40" s="6">
        <v>4.18367562815547E-11</v>
      </c>
      <c r="D40" s="6">
        <v>0.006618999992497265</v>
      </c>
      <c r="E40" s="6">
        <v>0</v>
      </c>
      <c r="F40" s="6">
        <f t="shared" si="2"/>
        <v>0.006619000034334022</v>
      </c>
    </row>
    <row r="41" spans="1:6" ht="12.75">
      <c r="A41" s="37" t="s">
        <v>57</v>
      </c>
      <c r="B41" s="6">
        <v>0</v>
      </c>
      <c r="C41" s="6">
        <v>-1.7462298274040222E-09</v>
      </c>
      <c r="D41" s="6">
        <v>0.007876415271311998</v>
      </c>
      <c r="E41" s="6">
        <v>3.725290298461914E-09</v>
      </c>
      <c r="F41" s="6">
        <f t="shared" si="2"/>
        <v>0.00787641725037247</v>
      </c>
    </row>
    <row r="42" spans="1:6" ht="12.75">
      <c r="A42" s="37" t="s">
        <v>58</v>
      </c>
      <c r="B42" s="6">
        <v>0</v>
      </c>
      <c r="C42" s="6">
        <v>-6.548361852765083E-10</v>
      </c>
      <c r="D42" s="6">
        <v>-4.239624831825494E-05</v>
      </c>
      <c r="E42" s="6">
        <v>0</v>
      </c>
      <c r="F42" s="6">
        <f t="shared" si="2"/>
        <v>-4.239690315444022E-05</v>
      </c>
    </row>
    <row r="43" spans="1:6" ht="12.75">
      <c r="A43" s="37" t="s">
        <v>59</v>
      </c>
      <c r="B43" s="6">
        <v>0</v>
      </c>
      <c r="C43" s="6">
        <v>-4.94765117764473E-10</v>
      </c>
      <c r="D43" s="6">
        <v>0</v>
      </c>
      <c r="E43" s="6">
        <v>0</v>
      </c>
      <c r="F43" s="6">
        <f t="shared" si="2"/>
        <v>-4.94765117764473E-10</v>
      </c>
    </row>
    <row r="44" spans="1:6" ht="12.75">
      <c r="A44" s="37" t="s">
        <v>60</v>
      </c>
      <c r="B44" s="6">
        <v>0</v>
      </c>
      <c r="C44" s="6">
        <v>0</v>
      </c>
      <c r="D44" s="6">
        <v>2.8929673135280606E-05</v>
      </c>
      <c r="E44" s="6">
        <v>0</v>
      </c>
      <c r="F44" s="6">
        <f t="shared" si="2"/>
        <v>2.8929673135280606E-05</v>
      </c>
    </row>
    <row r="45" spans="1:6" ht="12.75">
      <c r="A45" s="37" t="s">
        <v>61</v>
      </c>
      <c r="B45" s="6">
        <v>0</v>
      </c>
      <c r="C45" s="6">
        <v>2.0372681319713593E-10</v>
      </c>
      <c r="D45" s="6">
        <v>0</v>
      </c>
      <c r="E45" s="6">
        <v>0</v>
      </c>
      <c r="F45" s="6">
        <f t="shared" si="2"/>
        <v>2.0372681319713593E-10</v>
      </c>
    </row>
    <row r="46" spans="1:6" ht="12.75">
      <c r="A46" s="37" t="s">
        <v>62</v>
      </c>
      <c r="B46" s="6">
        <v>0</v>
      </c>
      <c r="C46" s="6">
        <v>-3.346940502524376E-10</v>
      </c>
      <c r="D46" s="6">
        <v>0</v>
      </c>
      <c r="E46" s="6">
        <v>0</v>
      </c>
      <c r="F46" s="6">
        <f t="shared" si="2"/>
        <v>-3.346940502524376E-10</v>
      </c>
    </row>
    <row r="47" spans="1:6" ht="12.75">
      <c r="A47" s="37" t="s">
        <v>63</v>
      </c>
      <c r="B47" s="6">
        <v>0</v>
      </c>
      <c r="C47" s="6">
        <v>6.83940015733242E-10</v>
      </c>
      <c r="D47" s="6">
        <v>0</v>
      </c>
      <c r="E47" s="6">
        <v>0</v>
      </c>
      <c r="F47" s="6">
        <f t="shared" si="2"/>
        <v>6.83940015733242E-10</v>
      </c>
    </row>
    <row r="48" spans="1:6" ht="12.75">
      <c r="A48" s="37" t="s">
        <v>64</v>
      </c>
      <c r="B48" s="6">
        <v>0</v>
      </c>
      <c r="C48" s="6">
        <v>0</v>
      </c>
      <c r="D48" s="6">
        <v>0</v>
      </c>
      <c r="E48" s="6">
        <v>0</v>
      </c>
      <c r="F48" s="6">
        <f t="shared" si="2"/>
        <v>0</v>
      </c>
    </row>
    <row r="49" spans="1:6" ht="12.75">
      <c r="A49" s="37" t="s">
        <v>65</v>
      </c>
      <c r="B49" s="6">
        <v>0</v>
      </c>
      <c r="C49" s="6">
        <v>0</v>
      </c>
      <c r="D49" s="6">
        <v>-0.009490718832239507</v>
      </c>
      <c r="E49" s="6">
        <v>0</v>
      </c>
      <c r="F49" s="6">
        <f t="shared" si="2"/>
        <v>-0.009490718832239507</v>
      </c>
    </row>
    <row r="50" spans="1:6" ht="12.75">
      <c r="A50" s="37" t="s">
        <v>66</v>
      </c>
      <c r="B50" s="6">
        <v>0</v>
      </c>
      <c r="C50" s="6">
        <v>-6.402842700481415E-10</v>
      </c>
      <c r="D50" s="6">
        <v>0.008302712347358465</v>
      </c>
      <c r="E50" s="6">
        <v>0</v>
      </c>
      <c r="F50" s="6">
        <f t="shared" si="2"/>
        <v>0.008302711707074195</v>
      </c>
    </row>
    <row r="51" spans="1:6" ht="12.75">
      <c r="A51" s="37" t="s">
        <v>67</v>
      </c>
      <c r="B51" s="6">
        <v>0</v>
      </c>
      <c r="C51" s="6">
        <v>3.7471181713044643E-10</v>
      </c>
      <c r="D51" s="6">
        <v>0.010001999980886467</v>
      </c>
      <c r="E51" s="6">
        <v>0</v>
      </c>
      <c r="F51" s="6">
        <f t="shared" si="2"/>
        <v>0.010002000355598284</v>
      </c>
    </row>
    <row r="52" spans="1:6" ht="12.75">
      <c r="A52" s="37" t="s">
        <v>68</v>
      </c>
      <c r="B52" s="6">
        <v>0</v>
      </c>
      <c r="C52" s="6">
        <v>4.547473508864641E-11</v>
      </c>
      <c r="D52" s="6">
        <v>0</v>
      </c>
      <c r="E52" s="6">
        <v>0</v>
      </c>
      <c r="F52" s="6">
        <f t="shared" si="2"/>
        <v>4.547473508864641E-11</v>
      </c>
    </row>
    <row r="53" spans="1:6" ht="12.75">
      <c r="A53" s="37" t="s">
        <v>69</v>
      </c>
      <c r="B53" s="6">
        <v>0</v>
      </c>
      <c r="C53" s="6">
        <v>-4.0745362639427185E-10</v>
      </c>
      <c r="D53" s="6">
        <v>-3.5390257835388184E-07</v>
      </c>
      <c r="E53" s="6">
        <v>0</v>
      </c>
      <c r="F53" s="6">
        <f t="shared" si="2"/>
        <v>-3.543100319802761E-07</v>
      </c>
    </row>
    <row r="54" spans="1:6" ht="12.75">
      <c r="A54" s="37" t="s">
        <v>70</v>
      </c>
      <c r="B54" s="6">
        <v>0</v>
      </c>
      <c r="C54" s="6">
        <v>-5.529727786779404E-10</v>
      </c>
      <c r="D54" s="6">
        <v>0</v>
      </c>
      <c r="E54" s="6">
        <v>-1.862645149230957E-09</v>
      </c>
      <c r="F54" s="6">
        <f>SUM(B54:E54)</f>
        <v>-2.4156179279088974E-09</v>
      </c>
    </row>
    <row r="55" spans="1:6" ht="12.75">
      <c r="A55" s="37" t="s">
        <v>71</v>
      </c>
      <c r="B55" s="6">
        <v>0</v>
      </c>
      <c r="C55" s="6">
        <v>-4.18367562815547E-11</v>
      </c>
      <c r="D55" s="6">
        <v>-0.00999920000322163</v>
      </c>
      <c r="E55" s="6">
        <v>0</v>
      </c>
      <c r="F55" s="6">
        <f>SUM(B55:E55)</f>
        <v>-0.009999200045058386</v>
      </c>
    </row>
    <row r="56" spans="1:6" ht="12.75">
      <c r="A56" s="37" t="s">
        <v>72</v>
      </c>
      <c r="B56" s="6">
        <v>0</v>
      </c>
      <c r="C56" s="6">
        <v>-4.0745362639427185E-10</v>
      </c>
      <c r="D56" s="6">
        <v>-0.009999000234529374</v>
      </c>
      <c r="E56" s="6">
        <v>0</v>
      </c>
      <c r="F56" s="6">
        <f>SUM(B56:E56)</f>
        <v>-0.009999000641983</v>
      </c>
    </row>
    <row r="57" spans="1:6" ht="12.75">
      <c r="A57" s="37" t="s">
        <v>73</v>
      </c>
      <c r="B57" s="6">
        <v>0</v>
      </c>
      <c r="C57" s="6">
        <v>1.0550138540565968E-10</v>
      </c>
      <c r="D57" s="6">
        <v>-2.5000044843181976E-06</v>
      </c>
      <c r="E57" s="6">
        <v>0</v>
      </c>
      <c r="F57" s="6">
        <f>SUM(B57:E57)</f>
        <v>-2.499898982932792E-06</v>
      </c>
    </row>
    <row r="58" spans="1:6" ht="12.75">
      <c r="A58" s="37" t="s">
        <v>74</v>
      </c>
      <c r="B58" s="6">
        <v>0</v>
      </c>
      <c r="C58" s="6">
        <v>0</v>
      </c>
      <c r="D58" s="6">
        <v>-0.016423972556367517</v>
      </c>
      <c r="E58" s="6">
        <v>0</v>
      </c>
      <c r="F58" s="6">
        <f>SUM(B58:E58)</f>
        <v>-0.016423972556367517</v>
      </c>
    </row>
    <row r="59" spans="1:6" ht="12.75">
      <c r="A59" s="37" t="s">
        <v>0</v>
      </c>
      <c r="B59" s="6"/>
      <c r="C59" s="6"/>
      <c r="D59" s="6"/>
      <c r="E59" s="6"/>
      <c r="F59" s="6"/>
    </row>
    <row r="60" spans="1:6" ht="12.75">
      <c r="A60" s="37" t="s">
        <v>6</v>
      </c>
      <c r="B60" s="6">
        <f>SUM(B6:B58)</f>
        <v>0</v>
      </c>
      <c r="C60" s="6">
        <f>SUM(C6:C58)</f>
        <v>-9.943505574483424E-09</v>
      </c>
      <c r="D60" s="6">
        <f>SUM(D6:D58)</f>
        <v>-0.013041024212725457</v>
      </c>
      <c r="E60" s="6">
        <f>SUM(E6:E58)</f>
        <v>1.862645149230957E-09</v>
      </c>
      <c r="F60" s="6">
        <f>SUM(F6:F58)</f>
        <v>-0.013041032293585882</v>
      </c>
    </row>
    <row r="61" spans="1:9" ht="12.75">
      <c r="A61"/>
      <c r="B61"/>
      <c r="C61"/>
      <c r="D61"/>
      <c r="E61"/>
      <c r="F61"/>
      <c r="G61"/>
      <c r="H61"/>
      <c r="I61"/>
    </row>
    <row r="62" spans="1:9" ht="12.75">
      <c r="A62"/>
      <c r="B62"/>
      <c r="C62"/>
      <c r="D62"/>
      <c r="E62"/>
      <c r="F62"/>
      <c r="G62"/>
      <c r="H62"/>
      <c r="I62"/>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Italic"Confederation Life Insurance Company
(U.S. Branch)&amp;R&amp;"Geneva,Bold"UNAUDITED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4.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5.75390625" style="7" bestFit="1" customWidth="1"/>
    <col min="3" max="3" width="11.75390625" style="7" bestFit="1" customWidth="1"/>
    <col min="4" max="4" width="6.25390625" style="7" bestFit="1" customWidth="1"/>
    <col min="5" max="5" width="14.375" style="7" bestFit="1" customWidth="1"/>
    <col min="6" max="6" width="7.003906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4" t="s">
        <v>0</v>
      </c>
      <c r="B1" s="127" t="s">
        <v>101</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0</v>
      </c>
      <c r="E6" s="6">
        <v>0</v>
      </c>
      <c r="F6" s="6">
        <f aca="true" t="shared" si="0" ref="F6:F21">SUM(B6:E6)</f>
        <v>0</v>
      </c>
      <c r="H6" s="7" t="s">
        <v>8</v>
      </c>
      <c r="I6" s="8" t="s">
        <v>0</v>
      </c>
    </row>
    <row r="7" spans="1:6" ht="12.75">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116590114</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0</v>
      </c>
    </row>
    <row r="14" spans="1:9" ht="12.75">
      <c r="A14" s="37" t="s">
        <v>19</v>
      </c>
      <c r="B14" s="6">
        <v>0</v>
      </c>
      <c r="C14" s="6">
        <v>0</v>
      </c>
      <c r="D14" s="6">
        <v>0</v>
      </c>
      <c r="E14" s="6">
        <v>0</v>
      </c>
      <c r="F14" s="6">
        <f t="shared" si="0"/>
        <v>0</v>
      </c>
      <c r="H14" s="7" t="s">
        <v>20</v>
      </c>
      <c r="I14" s="8">
        <v>0</v>
      </c>
    </row>
    <row r="15" spans="1:9" ht="12.75">
      <c r="A15" s="37" t="s">
        <v>21</v>
      </c>
      <c r="B15" s="6">
        <v>0</v>
      </c>
      <c r="C15" s="6">
        <v>0</v>
      </c>
      <c r="D15" s="6">
        <v>0</v>
      </c>
      <c r="E15" s="6">
        <v>0</v>
      </c>
      <c r="F15" s="6">
        <f t="shared" si="0"/>
        <v>0</v>
      </c>
      <c r="H15" s="7" t="s">
        <v>22</v>
      </c>
      <c r="I15" s="8">
        <v>0</v>
      </c>
    </row>
    <row r="16" spans="1:6" ht="12.75">
      <c r="A16" s="37" t="s">
        <v>23</v>
      </c>
      <c r="B16" s="6">
        <v>0</v>
      </c>
      <c r="C16" s="6">
        <v>0</v>
      </c>
      <c r="D16" s="6">
        <v>0</v>
      </c>
      <c r="E16" s="6">
        <v>0</v>
      </c>
      <c r="F16" s="6">
        <f t="shared" si="0"/>
        <v>0</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0</v>
      </c>
    </row>
    <row r="19" spans="1:9" ht="12.75">
      <c r="A19" s="37" t="s">
        <v>28</v>
      </c>
      <c r="B19" s="6">
        <v>0</v>
      </c>
      <c r="C19" s="6">
        <v>0</v>
      </c>
      <c r="D19" s="6">
        <v>0</v>
      </c>
      <c r="E19" s="6">
        <v>0</v>
      </c>
      <c r="F19" s="6">
        <f t="shared" si="0"/>
        <v>0</v>
      </c>
      <c r="H19" s="7" t="s">
        <v>29</v>
      </c>
      <c r="I19" s="8">
        <v>116590114</v>
      </c>
    </row>
    <row r="20" spans="1:9" ht="12.75">
      <c r="A20" s="37" t="s">
        <v>30</v>
      </c>
      <c r="B20" s="6">
        <v>0</v>
      </c>
      <c r="C20" s="6">
        <v>0</v>
      </c>
      <c r="D20" s="6">
        <v>0</v>
      </c>
      <c r="E20" s="6">
        <v>0</v>
      </c>
      <c r="F20" s="6">
        <f t="shared" si="0"/>
        <v>0</v>
      </c>
      <c r="H20" s="7" t="s">
        <v>31</v>
      </c>
      <c r="I20" s="8" t="s">
        <v>0</v>
      </c>
    </row>
    <row r="21" spans="1:9" ht="12.75">
      <c r="A21" s="37" t="s">
        <v>32</v>
      </c>
      <c r="B21" s="6">
        <v>0</v>
      </c>
      <c r="C21" s="6">
        <v>0</v>
      </c>
      <c r="D21" s="6">
        <v>0</v>
      </c>
      <c r="E21" s="6">
        <v>0</v>
      </c>
      <c r="F21" s="6">
        <f t="shared" si="0"/>
        <v>0</v>
      </c>
      <c r="H21" s="7" t="s">
        <v>33</v>
      </c>
      <c r="I21" s="8">
        <v>0</v>
      </c>
    </row>
    <row r="22" spans="1:9" ht="12.75">
      <c r="A22" s="37" t="s">
        <v>34</v>
      </c>
      <c r="B22" s="6">
        <v>0</v>
      </c>
      <c r="C22" s="6">
        <v>0</v>
      </c>
      <c r="D22" s="6">
        <v>0</v>
      </c>
      <c r="E22" s="6">
        <v>0</v>
      </c>
      <c r="F22" s="6">
        <f aca="true" t="shared" si="1" ref="F22:F37">SUM(B22:E22)</f>
        <v>0</v>
      </c>
      <c r="H22" s="7" t="s">
        <v>35</v>
      </c>
      <c r="I22" s="8" t="s">
        <v>0</v>
      </c>
    </row>
    <row r="23" spans="1:9" ht="12.75">
      <c r="A23" s="37" t="s">
        <v>36</v>
      </c>
      <c r="B23" s="6">
        <v>0</v>
      </c>
      <c r="C23" s="6">
        <v>0</v>
      </c>
      <c r="D23" s="6">
        <v>0</v>
      </c>
      <c r="E23" s="6">
        <v>0</v>
      </c>
      <c r="F23" s="6">
        <f t="shared" si="1"/>
        <v>0</v>
      </c>
      <c r="H23" s="7" t="s">
        <v>37</v>
      </c>
      <c r="I23" s="8">
        <v>0</v>
      </c>
    </row>
    <row r="24" spans="1:6" ht="12.75">
      <c r="A24" s="37" t="s">
        <v>38</v>
      </c>
      <c r="B24" s="6">
        <v>0</v>
      </c>
      <c r="C24" s="6">
        <v>0</v>
      </c>
      <c r="D24" s="6">
        <v>0</v>
      </c>
      <c r="E24" s="6">
        <v>0</v>
      </c>
      <c r="F24" s="6">
        <f t="shared" si="1"/>
        <v>0</v>
      </c>
    </row>
    <row r="25" spans="1:9" ht="12.75">
      <c r="A25" s="37" t="s">
        <v>39</v>
      </c>
      <c r="B25" s="6">
        <v>0</v>
      </c>
      <c r="C25" s="6">
        <v>0</v>
      </c>
      <c r="D25" s="6">
        <v>0</v>
      </c>
      <c r="E25" s="6">
        <v>0</v>
      </c>
      <c r="F25" s="6">
        <f t="shared" si="1"/>
        <v>0</v>
      </c>
      <c r="H25" s="7" t="s">
        <v>40</v>
      </c>
      <c r="I25" s="8">
        <f>SUM(I10:I15)-SUM(I18:I23)</f>
        <v>0</v>
      </c>
    </row>
    <row r="26" spans="1:9" ht="12.75">
      <c r="A26" s="37" t="s">
        <v>41</v>
      </c>
      <c r="B26" s="6">
        <v>0</v>
      </c>
      <c r="C26" s="6">
        <v>0</v>
      </c>
      <c r="D26" s="6">
        <v>0</v>
      </c>
      <c r="E26" s="6">
        <v>0</v>
      </c>
      <c r="F26" s="6">
        <f t="shared" si="1"/>
        <v>0</v>
      </c>
      <c r="H26" s="7" t="s">
        <v>42</v>
      </c>
      <c r="I26" s="8">
        <f>+F60</f>
        <v>0</v>
      </c>
    </row>
    <row r="27" spans="1:6" ht="12.75">
      <c r="A27" s="37" t="s">
        <v>43</v>
      </c>
      <c r="B27" s="6">
        <v>0</v>
      </c>
      <c r="C27" s="6">
        <v>0</v>
      </c>
      <c r="D27" s="6">
        <v>0</v>
      </c>
      <c r="E27" s="6">
        <v>0</v>
      </c>
      <c r="F27" s="6">
        <f t="shared" si="1"/>
        <v>0</v>
      </c>
    </row>
    <row r="28" spans="1:6" ht="12.75">
      <c r="A28" s="37" t="s">
        <v>44</v>
      </c>
      <c r="B28" s="6">
        <v>0</v>
      </c>
      <c r="C28" s="6">
        <v>0</v>
      </c>
      <c r="D28" s="6">
        <v>0</v>
      </c>
      <c r="E28" s="6">
        <v>0</v>
      </c>
      <c r="F28" s="6">
        <f t="shared" si="1"/>
        <v>0</v>
      </c>
    </row>
    <row r="29" spans="1:6" ht="12.75">
      <c r="A29" s="37" t="s">
        <v>45</v>
      </c>
      <c r="B29" s="6">
        <v>0</v>
      </c>
      <c r="C29" s="6">
        <v>0</v>
      </c>
      <c r="D29" s="6">
        <v>0</v>
      </c>
      <c r="E29" s="6">
        <v>0</v>
      </c>
      <c r="F29" s="6">
        <f t="shared" si="1"/>
        <v>0</v>
      </c>
    </row>
    <row r="30" spans="1:6" ht="12.75">
      <c r="A30" s="37" t="s">
        <v>46</v>
      </c>
      <c r="B30" s="6">
        <v>0</v>
      </c>
      <c r="C30" s="6">
        <v>0</v>
      </c>
      <c r="D30" s="6">
        <v>0</v>
      </c>
      <c r="E30" s="6">
        <v>0</v>
      </c>
      <c r="F30" s="6">
        <f t="shared" si="1"/>
        <v>0</v>
      </c>
    </row>
    <row r="31" spans="1:6" ht="12.75">
      <c r="A31" s="37" t="s">
        <v>47</v>
      </c>
      <c r="B31" s="6">
        <v>0</v>
      </c>
      <c r="C31" s="6">
        <v>0</v>
      </c>
      <c r="D31" s="6">
        <v>0</v>
      </c>
      <c r="E31" s="6">
        <v>0</v>
      </c>
      <c r="F31" s="6">
        <f t="shared" si="1"/>
        <v>0</v>
      </c>
    </row>
    <row r="32" spans="1:6" ht="12.75">
      <c r="A32" s="37" t="s">
        <v>48</v>
      </c>
      <c r="B32" s="6">
        <v>0</v>
      </c>
      <c r="C32" s="6">
        <v>0</v>
      </c>
      <c r="D32" s="6">
        <v>0</v>
      </c>
      <c r="E32" s="6">
        <v>0</v>
      </c>
      <c r="F32" s="6">
        <f t="shared" si="1"/>
        <v>0</v>
      </c>
    </row>
    <row r="33" spans="1:6" ht="12.75">
      <c r="A33" s="37" t="s">
        <v>49</v>
      </c>
      <c r="B33" s="6">
        <v>0</v>
      </c>
      <c r="C33" s="6">
        <v>0</v>
      </c>
      <c r="D33" s="6">
        <v>0</v>
      </c>
      <c r="E33" s="6">
        <v>0</v>
      </c>
      <c r="F33" s="6">
        <f t="shared" si="1"/>
        <v>0</v>
      </c>
    </row>
    <row r="34" spans="1:6" ht="12.75">
      <c r="A34" s="37" t="s">
        <v>50</v>
      </c>
      <c r="B34" s="6">
        <v>0</v>
      </c>
      <c r="C34" s="6">
        <v>0</v>
      </c>
      <c r="D34" s="6">
        <v>0</v>
      </c>
      <c r="E34" s="6">
        <v>0</v>
      </c>
      <c r="F34" s="6">
        <f t="shared" si="1"/>
        <v>0</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0</v>
      </c>
      <c r="C37" s="6">
        <v>0</v>
      </c>
      <c r="D37" s="6">
        <v>0</v>
      </c>
      <c r="E37" s="6">
        <v>0</v>
      </c>
      <c r="F37" s="6">
        <f t="shared" si="1"/>
        <v>0</v>
      </c>
    </row>
    <row r="38" spans="1:6" ht="12.75">
      <c r="A38" s="37" t="s">
        <v>54</v>
      </c>
      <c r="B38" s="6">
        <v>0</v>
      </c>
      <c r="C38" s="6">
        <v>0</v>
      </c>
      <c r="D38" s="6">
        <v>0</v>
      </c>
      <c r="E38" s="6">
        <v>0</v>
      </c>
      <c r="F38" s="6">
        <f aca="true" t="shared" si="2" ref="F38:F53">SUM(B38:E38)</f>
        <v>0</v>
      </c>
    </row>
    <row r="39" spans="1:6" ht="12.75">
      <c r="A39" s="37" t="s">
        <v>55</v>
      </c>
      <c r="B39" s="6">
        <v>0</v>
      </c>
      <c r="C39" s="6">
        <v>0</v>
      </c>
      <c r="D39" s="6">
        <v>0</v>
      </c>
      <c r="E39" s="6">
        <v>0</v>
      </c>
      <c r="F39" s="6">
        <f t="shared" si="2"/>
        <v>0</v>
      </c>
    </row>
    <row r="40" spans="1:6" ht="12.75">
      <c r="A40" s="37" t="s">
        <v>56</v>
      </c>
      <c r="B40" s="6">
        <v>0</v>
      </c>
      <c r="C40" s="6">
        <v>0</v>
      </c>
      <c r="D40" s="6">
        <v>0</v>
      </c>
      <c r="E40" s="6">
        <v>0</v>
      </c>
      <c r="F40" s="6">
        <f t="shared" si="2"/>
        <v>0</v>
      </c>
    </row>
    <row r="41" spans="1:6" ht="12.75">
      <c r="A41" s="37" t="s">
        <v>57</v>
      </c>
      <c r="B41" s="6">
        <v>0</v>
      </c>
      <c r="C41" s="6">
        <v>0</v>
      </c>
      <c r="D41" s="6">
        <v>0</v>
      </c>
      <c r="E41" s="6">
        <v>0</v>
      </c>
      <c r="F41" s="6">
        <f t="shared" si="2"/>
        <v>0</v>
      </c>
    </row>
    <row r="42" spans="1:6" ht="12.75">
      <c r="A42" s="37" t="s">
        <v>58</v>
      </c>
      <c r="B42" s="6">
        <v>0</v>
      </c>
      <c r="C42" s="6">
        <v>0</v>
      </c>
      <c r="D42" s="6">
        <v>0</v>
      </c>
      <c r="E42" s="6">
        <v>0</v>
      </c>
      <c r="F42" s="6">
        <f t="shared" si="2"/>
        <v>0</v>
      </c>
    </row>
    <row r="43" spans="1:6" ht="12.75">
      <c r="A43" s="37" t="s">
        <v>59</v>
      </c>
      <c r="B43" s="6">
        <v>0</v>
      </c>
      <c r="C43" s="6">
        <v>0</v>
      </c>
      <c r="D43" s="6">
        <v>0</v>
      </c>
      <c r="E43" s="6">
        <v>0</v>
      </c>
      <c r="F43" s="6">
        <f t="shared" si="2"/>
        <v>0</v>
      </c>
    </row>
    <row r="44" spans="1:6" ht="12.75">
      <c r="A44" s="37" t="s">
        <v>60</v>
      </c>
      <c r="B44" s="6">
        <v>0</v>
      </c>
      <c r="C44" s="6">
        <v>0</v>
      </c>
      <c r="D44" s="6">
        <v>0</v>
      </c>
      <c r="E44" s="6">
        <v>0</v>
      </c>
      <c r="F44" s="6">
        <f t="shared" si="2"/>
        <v>0</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0</v>
      </c>
      <c r="C47" s="6">
        <v>0</v>
      </c>
      <c r="D47" s="6">
        <v>0</v>
      </c>
      <c r="E47" s="6">
        <v>0</v>
      </c>
      <c r="F47" s="6">
        <f t="shared" si="2"/>
        <v>0</v>
      </c>
    </row>
    <row r="48" spans="1:6" ht="12.75">
      <c r="A48" s="37" t="s">
        <v>64</v>
      </c>
      <c r="B48" s="6">
        <v>0</v>
      </c>
      <c r="C48" s="6">
        <v>0</v>
      </c>
      <c r="D48" s="6">
        <v>0</v>
      </c>
      <c r="E48" s="6">
        <v>0</v>
      </c>
      <c r="F48" s="6">
        <f t="shared" si="2"/>
        <v>0</v>
      </c>
    </row>
    <row r="49" spans="1:6" ht="12.75">
      <c r="A49" s="37" t="s">
        <v>65</v>
      </c>
      <c r="B49" s="6">
        <v>0</v>
      </c>
      <c r="C49" s="6">
        <v>0</v>
      </c>
      <c r="D49" s="6">
        <v>0</v>
      </c>
      <c r="E49" s="6">
        <v>0</v>
      </c>
      <c r="F49" s="6">
        <f t="shared" si="2"/>
        <v>0</v>
      </c>
    </row>
    <row r="50" spans="1:6" ht="12.75">
      <c r="A50" s="37" t="s">
        <v>66</v>
      </c>
      <c r="B50" s="6">
        <v>0</v>
      </c>
      <c r="C50" s="6">
        <v>0</v>
      </c>
      <c r="D50" s="6">
        <v>0</v>
      </c>
      <c r="E50" s="6">
        <v>0</v>
      </c>
      <c r="F50" s="6">
        <f t="shared" si="2"/>
        <v>0</v>
      </c>
    </row>
    <row r="51" spans="1:6" ht="12.75">
      <c r="A51" s="37" t="s">
        <v>67</v>
      </c>
      <c r="B51" s="6">
        <v>0</v>
      </c>
      <c r="C51" s="6">
        <v>0</v>
      </c>
      <c r="D51" s="6">
        <v>0</v>
      </c>
      <c r="E51" s="6">
        <v>0</v>
      </c>
      <c r="F51" s="6">
        <f t="shared" si="2"/>
        <v>0</v>
      </c>
    </row>
    <row r="52" spans="1:6" ht="12.75">
      <c r="A52" s="37" t="s">
        <v>68</v>
      </c>
      <c r="B52" s="6">
        <v>0</v>
      </c>
      <c r="C52" s="6">
        <v>0</v>
      </c>
      <c r="D52" s="6">
        <v>0</v>
      </c>
      <c r="E52" s="6">
        <v>0</v>
      </c>
      <c r="F52" s="6">
        <f t="shared" si="2"/>
        <v>0</v>
      </c>
    </row>
    <row r="53" spans="1:6" ht="12.75">
      <c r="A53" s="37" t="s">
        <v>69</v>
      </c>
      <c r="B53" s="6">
        <v>0</v>
      </c>
      <c r="C53" s="6">
        <v>0</v>
      </c>
      <c r="D53" s="6">
        <v>0</v>
      </c>
      <c r="E53" s="6">
        <v>0</v>
      </c>
      <c r="F53" s="6">
        <f t="shared" si="2"/>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0</v>
      </c>
      <c r="C60" s="6">
        <f>SUM(C6:C58)</f>
        <v>0</v>
      </c>
      <c r="D60" s="6">
        <f>SUM(D6:D58)</f>
        <v>0</v>
      </c>
      <c r="E60" s="6">
        <f>SUM(E6:E58)</f>
        <v>0</v>
      </c>
      <c r="F60" s="6">
        <f>SUM(F6:F58)</f>
        <v>0</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 xml:space="preserve">&amp;L&amp;"Geneva,Bold"&amp;D&amp;C&amp;"Geneva,Bold Italic"Confederation Life Insurance and Annuity Company&amp;R&amp;"Geneva,Bold"UNAUDITED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5.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1.00390625" style="7" bestFit="1" customWidth="1"/>
    <col min="3" max="3" width="11.75390625" style="7" bestFit="1" customWidth="1"/>
    <col min="4" max="4" width="8.125" style="7" bestFit="1" customWidth="1"/>
    <col min="5" max="5" width="14.375" style="7" bestFit="1" customWidth="1"/>
    <col min="6" max="6" width="11.003906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7" t="s">
        <v>102</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813581.0437029747</v>
      </c>
      <c r="C6" s="6">
        <v>150895.20386665015</v>
      </c>
      <c r="D6" s="6">
        <v>15291.864782490862</v>
      </c>
      <c r="E6" s="6">
        <v>0</v>
      </c>
      <c r="F6" s="6">
        <f aca="true" t="shared" si="0" ref="F6:F21">SUM(B6:E6)</f>
        <v>979768.1123521157</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29134211.30426635</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0</v>
      </c>
    </row>
    <row r="14" spans="1:9" ht="12.75">
      <c r="A14" s="37" t="s">
        <v>19</v>
      </c>
      <c r="B14" s="6">
        <v>0</v>
      </c>
      <c r="C14" s="6">
        <v>0</v>
      </c>
      <c r="D14" s="6">
        <v>0</v>
      </c>
      <c r="E14" s="6">
        <v>0</v>
      </c>
      <c r="F14" s="6">
        <f t="shared" si="0"/>
        <v>0</v>
      </c>
      <c r="H14" s="7" t="s">
        <v>20</v>
      </c>
      <c r="I14" s="8">
        <v>0</v>
      </c>
    </row>
    <row r="15" spans="1:9" ht="12.75">
      <c r="A15" s="37" t="s">
        <v>21</v>
      </c>
      <c r="B15" s="6">
        <v>68033.15746035261</v>
      </c>
      <c r="C15" s="6">
        <v>0</v>
      </c>
      <c r="D15" s="6">
        <v>243.40382013016483</v>
      </c>
      <c r="E15" s="6">
        <v>0</v>
      </c>
      <c r="F15" s="6">
        <f t="shared" si="0"/>
        <v>68276.56128048277</v>
      </c>
      <c r="H15" s="7" t="s">
        <v>22</v>
      </c>
      <c r="I15" s="8">
        <v>469562.79666666663</v>
      </c>
    </row>
    <row r="16" spans="1:6" ht="12.75">
      <c r="A16" s="37" t="s">
        <v>23</v>
      </c>
      <c r="B16" s="6">
        <v>0</v>
      </c>
      <c r="C16" s="6">
        <v>0</v>
      </c>
      <c r="D16" s="6">
        <v>0</v>
      </c>
      <c r="E16" s="6">
        <v>0</v>
      </c>
      <c r="F16" s="6">
        <f t="shared" si="0"/>
        <v>0</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17500000</v>
      </c>
    </row>
    <row r="19" spans="1:9" ht="12.75">
      <c r="A19" s="37" t="s">
        <v>28</v>
      </c>
      <c r="B19" s="6">
        <v>1467944.892309355</v>
      </c>
      <c r="C19" s="6">
        <v>0</v>
      </c>
      <c r="D19" s="6">
        <v>0</v>
      </c>
      <c r="E19" s="6">
        <v>0</v>
      </c>
      <c r="F19" s="6">
        <f t="shared" si="0"/>
        <v>1467944.892309355</v>
      </c>
      <c r="H19" s="7" t="s">
        <v>29</v>
      </c>
      <c r="I19" s="8">
        <v>-2163321.5408549192</v>
      </c>
    </row>
    <row r="20" spans="1:9" ht="12.75">
      <c r="A20" s="37" t="s">
        <v>30</v>
      </c>
      <c r="B20" s="6">
        <v>876935.2919146257</v>
      </c>
      <c r="C20" s="6">
        <v>0</v>
      </c>
      <c r="D20" s="6">
        <v>155.58105375368834</v>
      </c>
      <c r="E20" s="6">
        <v>0</v>
      </c>
      <c r="F20" s="6">
        <f t="shared" si="0"/>
        <v>877090.8729683794</v>
      </c>
      <c r="H20" s="7" t="s">
        <v>31</v>
      </c>
      <c r="I20" s="8" t="s">
        <v>0</v>
      </c>
    </row>
    <row r="21" spans="1:9" ht="12.75">
      <c r="A21" s="37" t="s">
        <v>32</v>
      </c>
      <c r="B21" s="6">
        <v>61415.36482993129</v>
      </c>
      <c r="C21" s="6">
        <v>0</v>
      </c>
      <c r="D21" s="6">
        <v>16.094876129267863</v>
      </c>
      <c r="E21" s="6">
        <v>0</v>
      </c>
      <c r="F21" s="6">
        <f t="shared" si="0"/>
        <v>61431.45970606056</v>
      </c>
      <c r="H21" s="7" t="s">
        <v>33</v>
      </c>
      <c r="I21" s="8">
        <v>3921282.799993061</v>
      </c>
    </row>
    <row r="22" spans="1:9" ht="12.75">
      <c r="A22" s="37" t="s">
        <v>34</v>
      </c>
      <c r="B22" s="6">
        <v>0</v>
      </c>
      <c r="C22" s="6">
        <v>0</v>
      </c>
      <c r="D22" s="6">
        <v>0</v>
      </c>
      <c r="E22" s="6">
        <v>0</v>
      </c>
      <c r="F22" s="6">
        <f aca="true" t="shared" si="1" ref="F22:F37">SUM(B22:E22)</f>
        <v>0</v>
      </c>
      <c r="H22" s="7" t="s">
        <v>35</v>
      </c>
      <c r="I22" s="8" t="s">
        <v>0</v>
      </c>
    </row>
    <row r="23" spans="1:9" ht="12.75">
      <c r="A23" s="37" t="s">
        <v>36</v>
      </c>
      <c r="B23" s="6">
        <v>1208341.8272031334</v>
      </c>
      <c r="C23" s="6">
        <v>0</v>
      </c>
      <c r="D23" s="6">
        <v>1352.2490272543525</v>
      </c>
      <c r="E23" s="6">
        <v>0</v>
      </c>
      <c r="F23" s="6">
        <f t="shared" si="1"/>
        <v>1209694.0762303877</v>
      </c>
      <c r="H23" s="7" t="s">
        <v>37</v>
      </c>
      <c r="I23" s="8">
        <v>1492897</v>
      </c>
    </row>
    <row r="24" spans="1:6" ht="12.75">
      <c r="A24" s="37" t="s">
        <v>38</v>
      </c>
      <c r="B24" s="6">
        <v>415099.47722432343</v>
      </c>
      <c r="C24" s="6">
        <v>0</v>
      </c>
      <c r="D24" s="6">
        <v>573.4270764970773</v>
      </c>
      <c r="E24" s="6">
        <v>0</v>
      </c>
      <c r="F24" s="6">
        <f t="shared" si="1"/>
        <v>415672.9043008205</v>
      </c>
    </row>
    <row r="25" spans="1:9" ht="12.75">
      <c r="A25" s="37" t="s">
        <v>39</v>
      </c>
      <c r="B25" s="6">
        <v>0</v>
      </c>
      <c r="C25" s="6">
        <v>0</v>
      </c>
      <c r="D25" s="6">
        <v>0</v>
      </c>
      <c r="E25" s="6">
        <v>0</v>
      </c>
      <c r="F25" s="6">
        <f t="shared" si="1"/>
        <v>0</v>
      </c>
      <c r="H25" s="7" t="s">
        <v>40</v>
      </c>
      <c r="I25" s="8">
        <f>SUM(I10:I15)-SUM(I18:I23)</f>
        <v>8852915.841794875</v>
      </c>
    </row>
    <row r="26" spans="1:9" ht="12.75">
      <c r="A26" s="37" t="s">
        <v>41</v>
      </c>
      <c r="B26" s="6">
        <v>0</v>
      </c>
      <c r="C26" s="6">
        <v>0</v>
      </c>
      <c r="D26" s="6">
        <v>0</v>
      </c>
      <c r="E26" s="6">
        <v>0</v>
      </c>
      <c r="F26" s="6">
        <f t="shared" si="1"/>
        <v>0</v>
      </c>
      <c r="H26" s="7" t="s">
        <v>42</v>
      </c>
      <c r="I26" s="8">
        <f>+F60</f>
        <v>8852915.84179487</v>
      </c>
    </row>
    <row r="27" spans="1:6" ht="12.75">
      <c r="A27" s="37" t="s">
        <v>43</v>
      </c>
      <c r="B27" s="6">
        <v>0</v>
      </c>
      <c r="C27" s="6">
        <v>0</v>
      </c>
      <c r="D27" s="6">
        <v>0</v>
      </c>
      <c r="E27" s="6">
        <v>0</v>
      </c>
      <c r="F27" s="6">
        <f t="shared" si="1"/>
        <v>0</v>
      </c>
    </row>
    <row r="28" spans="1:6" ht="12.75">
      <c r="A28" s="37" t="s">
        <v>44</v>
      </c>
      <c r="B28" s="6">
        <v>90393.0676445552</v>
      </c>
      <c r="C28" s="6">
        <v>0</v>
      </c>
      <c r="D28" s="6">
        <v>690.6046132818587</v>
      </c>
      <c r="E28" s="6">
        <v>0</v>
      </c>
      <c r="F28" s="6">
        <f t="shared" si="1"/>
        <v>91083.67225783705</v>
      </c>
    </row>
    <row r="29" spans="1:6" ht="12.75">
      <c r="A29" s="37" t="s">
        <v>45</v>
      </c>
      <c r="B29" s="6">
        <v>0</v>
      </c>
      <c r="C29" s="6">
        <v>0</v>
      </c>
      <c r="D29" s="6">
        <v>0</v>
      </c>
      <c r="E29" s="6">
        <v>0</v>
      </c>
      <c r="F29" s="6">
        <f t="shared" si="1"/>
        <v>0</v>
      </c>
    </row>
    <row r="30" spans="1:6" ht="12.75">
      <c r="A30" s="37" t="s">
        <v>46</v>
      </c>
      <c r="B30" s="6">
        <v>22053.671682334778</v>
      </c>
      <c r="C30" s="6">
        <v>0</v>
      </c>
      <c r="D30" s="6">
        <v>6124.765864694817</v>
      </c>
      <c r="E30" s="6">
        <v>0</v>
      </c>
      <c r="F30" s="6">
        <f t="shared" si="1"/>
        <v>28178.437547029593</v>
      </c>
    </row>
    <row r="31" spans="1:6" ht="12.75">
      <c r="A31" s="37" t="s">
        <v>47</v>
      </c>
      <c r="B31" s="6">
        <v>139615.14377190315</v>
      </c>
      <c r="C31" s="6">
        <v>0</v>
      </c>
      <c r="D31" s="6">
        <v>0</v>
      </c>
      <c r="E31" s="6">
        <v>0</v>
      </c>
      <c r="F31" s="6">
        <f t="shared" si="1"/>
        <v>139615.14377190315</v>
      </c>
    </row>
    <row r="32" spans="1:6" ht="12.75">
      <c r="A32" s="37" t="s">
        <v>48</v>
      </c>
      <c r="B32" s="6">
        <v>0</v>
      </c>
      <c r="C32" s="6">
        <v>0</v>
      </c>
      <c r="D32" s="6">
        <v>0</v>
      </c>
      <c r="E32" s="6">
        <v>0</v>
      </c>
      <c r="F32" s="6">
        <f t="shared" si="1"/>
        <v>0</v>
      </c>
    </row>
    <row r="33" spans="1:6" ht="12.75">
      <c r="A33" s="37" t="s">
        <v>49</v>
      </c>
      <c r="B33" s="6">
        <v>0</v>
      </c>
      <c r="C33" s="6">
        <v>0</v>
      </c>
      <c r="D33" s="6">
        <v>0</v>
      </c>
      <c r="E33" s="6">
        <v>0</v>
      </c>
      <c r="F33" s="6">
        <f t="shared" si="1"/>
        <v>0</v>
      </c>
    </row>
    <row r="34" spans="1:6" ht="12.75">
      <c r="A34" s="37" t="s">
        <v>50</v>
      </c>
      <c r="B34" s="6">
        <v>0</v>
      </c>
      <c r="C34" s="6">
        <v>0</v>
      </c>
      <c r="D34" s="6">
        <v>0</v>
      </c>
      <c r="E34" s="6">
        <v>0</v>
      </c>
      <c r="F34" s="6">
        <f t="shared" si="1"/>
        <v>0</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0</v>
      </c>
      <c r="C37" s="6">
        <v>0</v>
      </c>
      <c r="D37" s="6">
        <v>0</v>
      </c>
      <c r="E37" s="6">
        <v>0</v>
      </c>
      <c r="F37" s="6">
        <f t="shared" si="1"/>
        <v>0</v>
      </c>
    </row>
    <row r="38" spans="1:6" ht="12.75">
      <c r="A38" s="37" t="s">
        <v>54</v>
      </c>
      <c r="B38" s="6">
        <v>0</v>
      </c>
      <c r="C38" s="6">
        <v>0</v>
      </c>
      <c r="D38" s="6">
        <v>0</v>
      </c>
      <c r="E38" s="6">
        <v>0</v>
      </c>
      <c r="F38" s="6">
        <f aca="true" t="shared" si="2" ref="F38:F53">SUM(B38:E38)</f>
        <v>0</v>
      </c>
    </row>
    <row r="39" spans="1:6" ht="12.75">
      <c r="A39" s="37" t="s">
        <v>55</v>
      </c>
      <c r="B39" s="6">
        <v>0</v>
      </c>
      <c r="C39" s="6">
        <v>0</v>
      </c>
      <c r="D39" s="6">
        <v>0</v>
      </c>
      <c r="E39" s="6">
        <v>0</v>
      </c>
      <c r="F39" s="6">
        <f t="shared" si="2"/>
        <v>0</v>
      </c>
    </row>
    <row r="40" spans="1:6" ht="12.75">
      <c r="A40" s="37" t="s">
        <v>56</v>
      </c>
      <c r="B40" s="6">
        <v>0</v>
      </c>
      <c r="C40" s="6">
        <v>0</v>
      </c>
      <c r="D40" s="6">
        <v>0</v>
      </c>
      <c r="E40" s="6">
        <v>0</v>
      </c>
      <c r="F40" s="6">
        <f t="shared" si="2"/>
        <v>0</v>
      </c>
    </row>
    <row r="41" spans="1:6" ht="12.75">
      <c r="A41" s="37" t="s">
        <v>57</v>
      </c>
      <c r="B41" s="6">
        <v>822416.0389322403</v>
      </c>
      <c r="C41" s="6">
        <v>0</v>
      </c>
      <c r="D41" s="6">
        <v>16.093984878242175</v>
      </c>
      <c r="E41" s="6">
        <v>0</v>
      </c>
      <c r="F41" s="6">
        <f t="shared" si="2"/>
        <v>822432.1329171186</v>
      </c>
    </row>
    <row r="42" spans="1:6" ht="12.75">
      <c r="A42" s="37" t="s">
        <v>58</v>
      </c>
      <c r="B42" s="6">
        <v>0</v>
      </c>
      <c r="C42" s="6">
        <v>0</v>
      </c>
      <c r="D42" s="6">
        <v>0</v>
      </c>
      <c r="E42" s="6">
        <v>0</v>
      </c>
      <c r="F42" s="6">
        <f t="shared" si="2"/>
        <v>0</v>
      </c>
    </row>
    <row r="43" spans="1:6" ht="12.75">
      <c r="A43" s="37" t="s">
        <v>59</v>
      </c>
      <c r="B43" s="6">
        <v>0</v>
      </c>
      <c r="C43" s="6">
        <v>0</v>
      </c>
      <c r="D43" s="6">
        <v>0</v>
      </c>
      <c r="E43" s="6">
        <v>0</v>
      </c>
      <c r="F43" s="6">
        <f t="shared" si="2"/>
        <v>0</v>
      </c>
    </row>
    <row r="44" spans="1:6" ht="12.75">
      <c r="A44" s="37" t="s">
        <v>60</v>
      </c>
      <c r="B44" s="6">
        <v>0</v>
      </c>
      <c r="C44" s="6">
        <v>0</v>
      </c>
      <c r="D44" s="6">
        <v>0</v>
      </c>
      <c r="E44" s="6">
        <v>0</v>
      </c>
      <c r="F44" s="6">
        <f t="shared" si="2"/>
        <v>0</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0</v>
      </c>
      <c r="C47" s="6">
        <v>0</v>
      </c>
      <c r="D47" s="6">
        <v>0</v>
      </c>
      <c r="E47" s="6">
        <v>0</v>
      </c>
      <c r="F47" s="6">
        <f t="shared" si="2"/>
        <v>0</v>
      </c>
    </row>
    <row r="48" spans="1:6" ht="12.75">
      <c r="A48" s="37" t="s">
        <v>64</v>
      </c>
      <c r="B48" s="6">
        <v>0</v>
      </c>
      <c r="C48" s="6">
        <v>0</v>
      </c>
      <c r="D48" s="6">
        <v>0</v>
      </c>
      <c r="E48" s="6">
        <v>0</v>
      </c>
      <c r="F48" s="6">
        <f t="shared" si="2"/>
        <v>0</v>
      </c>
    </row>
    <row r="49" spans="1:6" ht="12.75">
      <c r="A49" s="37" t="s">
        <v>65</v>
      </c>
      <c r="B49" s="6">
        <v>0</v>
      </c>
      <c r="C49" s="6">
        <v>0</v>
      </c>
      <c r="D49" s="6">
        <v>0</v>
      </c>
      <c r="E49" s="6">
        <v>0</v>
      </c>
      <c r="F49" s="6">
        <f t="shared" si="2"/>
        <v>0</v>
      </c>
    </row>
    <row r="50" spans="1:6" ht="12.75">
      <c r="A50" s="37" t="s">
        <v>66</v>
      </c>
      <c r="B50" s="6">
        <v>0</v>
      </c>
      <c r="C50" s="6">
        <v>0</v>
      </c>
      <c r="D50" s="6">
        <v>0</v>
      </c>
      <c r="E50" s="6">
        <v>0</v>
      </c>
      <c r="F50" s="6">
        <f t="shared" si="2"/>
        <v>0</v>
      </c>
    </row>
    <row r="51" spans="1:6" ht="12.75">
      <c r="A51" s="37" t="s">
        <v>67</v>
      </c>
      <c r="B51" s="6">
        <v>0</v>
      </c>
      <c r="C51" s="6">
        <v>0</v>
      </c>
      <c r="D51" s="6">
        <v>0</v>
      </c>
      <c r="E51" s="6">
        <v>0</v>
      </c>
      <c r="F51" s="6">
        <f t="shared" si="2"/>
        <v>0</v>
      </c>
    </row>
    <row r="52" spans="1:6" ht="12.75">
      <c r="A52" s="37" t="s">
        <v>68</v>
      </c>
      <c r="B52" s="6">
        <v>0</v>
      </c>
      <c r="C52" s="6">
        <v>0</v>
      </c>
      <c r="D52" s="6">
        <v>0</v>
      </c>
      <c r="E52" s="6">
        <v>0</v>
      </c>
      <c r="F52" s="6">
        <f t="shared" si="2"/>
        <v>0</v>
      </c>
    </row>
    <row r="53" spans="1:6" ht="12.75">
      <c r="A53" s="37" t="s">
        <v>69</v>
      </c>
      <c r="B53" s="6">
        <v>0</v>
      </c>
      <c r="C53" s="6">
        <v>0</v>
      </c>
      <c r="D53" s="6">
        <v>0</v>
      </c>
      <c r="E53" s="6">
        <v>0</v>
      </c>
      <c r="F53" s="6">
        <f t="shared" si="2"/>
        <v>0</v>
      </c>
    </row>
    <row r="54" spans="1:6" ht="12.75">
      <c r="A54" s="37" t="s">
        <v>70</v>
      </c>
      <c r="B54" s="6">
        <v>101.42008946466534</v>
      </c>
      <c r="C54" s="6">
        <v>0</v>
      </c>
      <c r="D54" s="6">
        <v>0</v>
      </c>
      <c r="E54" s="6">
        <v>0</v>
      </c>
      <c r="F54" s="6">
        <f>SUM(B54:E54)</f>
        <v>101.42008946466534</v>
      </c>
    </row>
    <row r="55" spans="1:6" ht="12.75">
      <c r="A55" s="37" t="s">
        <v>71</v>
      </c>
      <c r="B55" s="6">
        <v>0</v>
      </c>
      <c r="C55" s="6">
        <v>0</v>
      </c>
      <c r="D55" s="6">
        <v>0</v>
      </c>
      <c r="E55" s="6">
        <v>0</v>
      </c>
      <c r="F55" s="6">
        <f>SUM(B55:E55)</f>
        <v>0</v>
      </c>
    </row>
    <row r="56" spans="1:6" ht="12.75">
      <c r="A56" s="37" t="s">
        <v>72</v>
      </c>
      <c r="B56" s="6">
        <v>2691626.156063917</v>
      </c>
      <c r="C56" s="6">
        <v>0</v>
      </c>
      <c r="D56" s="6">
        <v>0</v>
      </c>
      <c r="E56" s="6">
        <v>0</v>
      </c>
      <c r="F56" s="6">
        <f>SUM(B56:E56)</f>
        <v>2691626.156063917</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8677556.552829113</v>
      </c>
      <c r="C60" s="6">
        <f>SUM(C6:C58)</f>
        <v>150895.20386665015</v>
      </c>
      <c r="D60" s="6">
        <f>SUM(D6:D58)</f>
        <v>24464.085099110336</v>
      </c>
      <c r="E60" s="6">
        <f>SUM(E6:E58)</f>
        <v>0</v>
      </c>
      <c r="F60" s="6">
        <f>SUM(F6:F58)</f>
        <v>8852915.84179487</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Italic"Consolidated National Life Insurance Company&amp;R&amp;"Geneva,Bold"UNAUDITED
© NOLHGA</oddHeader>
    <oddFooter>&amp;L&amp;B&amp;IFor member company and associaiton use only.  The data utilizes estimates and excludes many costs incurred directly by State Guaranty Associations.  It MAY NOT be utilized in protesting actual assessments made by State Guaranty Associations.</oddFooter>
  </headerFooter>
</worksheet>
</file>

<file path=xl/worksheets/sheet16.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1.00390625" style="7" bestFit="1" customWidth="1"/>
    <col min="3" max="3" width="12.125" style="7" bestFit="1" customWidth="1"/>
    <col min="4" max="4" width="11.003906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7" t="s">
        <v>103</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13778.756400682547</v>
      </c>
      <c r="C6" s="6">
        <v>51870.22384362498</v>
      </c>
      <c r="D6" s="6">
        <v>0</v>
      </c>
      <c r="E6" s="6">
        <v>0</v>
      </c>
      <c r="F6" s="6">
        <f aca="true" t="shared" si="0" ref="F6:F21">SUM(B6:E6)</f>
        <v>65648.98024430753</v>
      </c>
      <c r="H6" s="7" t="s">
        <v>8</v>
      </c>
      <c r="I6" s="8" t="s">
        <v>0</v>
      </c>
    </row>
    <row r="7" spans="1:6" ht="12" customHeight="1">
      <c r="A7" s="37" t="s">
        <v>9</v>
      </c>
      <c r="B7" s="6">
        <v>1578.549620830899</v>
      </c>
      <c r="C7" s="6">
        <v>27148.98946411079</v>
      </c>
      <c r="D7" s="6">
        <v>9989.88</v>
      </c>
      <c r="E7" s="6">
        <v>0</v>
      </c>
      <c r="F7" s="6">
        <f t="shared" si="0"/>
        <v>38717.419084941685</v>
      </c>
    </row>
    <row r="8" spans="1:9" ht="12.75">
      <c r="A8" s="37" t="s">
        <v>10</v>
      </c>
      <c r="B8" s="6">
        <v>15868.279849123956</v>
      </c>
      <c r="C8" s="6">
        <v>342957.75923007075</v>
      </c>
      <c r="D8" s="6">
        <v>0</v>
      </c>
      <c r="E8" s="6">
        <v>0</v>
      </c>
      <c r="F8" s="6">
        <f t="shared" si="0"/>
        <v>358826.0390791947</v>
      </c>
      <c r="H8" s="7" t="s">
        <v>0</v>
      </c>
      <c r="I8" s="8" t="s">
        <v>0</v>
      </c>
    </row>
    <row r="9" spans="1:9" ht="12.75">
      <c r="A9" s="37" t="s">
        <v>11</v>
      </c>
      <c r="B9" s="6">
        <v>34064.28151834902</v>
      </c>
      <c r="C9" s="6">
        <v>28647.795143391988</v>
      </c>
      <c r="D9" s="6">
        <v>0</v>
      </c>
      <c r="E9" s="6">
        <v>0</v>
      </c>
      <c r="F9" s="6">
        <f t="shared" si="0"/>
        <v>62712.076661741005</v>
      </c>
      <c r="H9" s="7" t="s">
        <v>0</v>
      </c>
      <c r="I9" s="8" t="s">
        <v>0</v>
      </c>
    </row>
    <row r="10" spans="1:9" ht="12.75">
      <c r="A10" s="37" t="s">
        <v>12</v>
      </c>
      <c r="B10" s="6">
        <v>121536.28695062129</v>
      </c>
      <c r="C10" s="6">
        <v>1044517.9057120865</v>
      </c>
      <c r="D10" s="6">
        <v>1786068.71</v>
      </c>
      <c r="E10" s="6">
        <v>0</v>
      </c>
      <c r="F10" s="6">
        <f t="shared" si="0"/>
        <v>2952122.9026627075</v>
      </c>
      <c r="H10" s="7" t="s">
        <v>13</v>
      </c>
      <c r="I10" s="8">
        <v>8333806</v>
      </c>
    </row>
    <row r="11" spans="1:6" ht="12.75">
      <c r="A11" s="37" t="s">
        <v>14</v>
      </c>
      <c r="B11" s="6">
        <v>15762.83025451614</v>
      </c>
      <c r="C11" s="6">
        <v>62903.362533166655</v>
      </c>
      <c r="D11" s="6">
        <v>138468.73</v>
      </c>
      <c r="E11" s="6">
        <v>0</v>
      </c>
      <c r="F11" s="6">
        <f t="shared" si="0"/>
        <v>217134.9227876828</v>
      </c>
    </row>
    <row r="12" spans="1:8" ht="12.75">
      <c r="A12" s="37" t="s">
        <v>15</v>
      </c>
      <c r="B12" s="6">
        <v>0</v>
      </c>
      <c r="C12" s="6">
        <v>0</v>
      </c>
      <c r="D12" s="6">
        <v>0</v>
      </c>
      <c r="E12" s="6">
        <v>0</v>
      </c>
      <c r="F12" s="6">
        <f t="shared" si="0"/>
        <v>0</v>
      </c>
      <c r="H12" s="7" t="s">
        <v>16</v>
      </c>
    </row>
    <row r="13" spans="1:9" ht="12.75">
      <c r="A13" s="37" t="s">
        <v>17</v>
      </c>
      <c r="B13" s="6">
        <v>295584.0120121591</v>
      </c>
      <c r="C13" s="6">
        <v>3293967.583956555</v>
      </c>
      <c r="D13" s="6">
        <v>1590787.69</v>
      </c>
      <c r="E13" s="6">
        <v>0</v>
      </c>
      <c r="F13" s="6">
        <f t="shared" si="0"/>
        <v>5180339.285968713</v>
      </c>
      <c r="H13" s="7" t="s">
        <v>18</v>
      </c>
      <c r="I13" s="8">
        <v>9335960.799999999</v>
      </c>
    </row>
    <row r="14" spans="1:9" ht="12.75">
      <c r="A14" s="37" t="s">
        <v>19</v>
      </c>
      <c r="B14" s="6">
        <v>1736.4894662124404</v>
      </c>
      <c r="C14" s="6">
        <v>38089.272213130396</v>
      </c>
      <c r="D14" s="6">
        <v>0</v>
      </c>
      <c r="E14" s="6">
        <v>0</v>
      </c>
      <c r="F14" s="6">
        <f t="shared" si="0"/>
        <v>39825.76167934284</v>
      </c>
      <c r="H14" s="7" t="s">
        <v>20</v>
      </c>
      <c r="I14" s="8">
        <v>1230967.84</v>
      </c>
    </row>
    <row r="15" spans="1:9" ht="12.75">
      <c r="A15" s="37" t="s">
        <v>21</v>
      </c>
      <c r="B15" s="6">
        <v>99970.51276365636</v>
      </c>
      <c r="C15" s="6">
        <v>712485.3636714246</v>
      </c>
      <c r="D15" s="6">
        <v>0</v>
      </c>
      <c r="E15" s="6">
        <v>0</v>
      </c>
      <c r="F15" s="6">
        <f t="shared" si="0"/>
        <v>812455.8764350809</v>
      </c>
      <c r="H15" s="7" t="s">
        <v>22</v>
      </c>
      <c r="I15" s="8">
        <v>1134676.8</v>
      </c>
    </row>
    <row r="16" spans="1:6" ht="12.75">
      <c r="A16" s="37" t="s">
        <v>23</v>
      </c>
      <c r="B16" s="6">
        <v>29282.456381941938</v>
      </c>
      <c r="C16" s="6">
        <v>84912.71181675581</v>
      </c>
      <c r="D16" s="6">
        <v>92661.89</v>
      </c>
      <c r="E16" s="6">
        <v>0</v>
      </c>
      <c r="F16" s="6">
        <f t="shared" si="0"/>
        <v>206857.05819869775</v>
      </c>
    </row>
    <row r="17" spans="1:8" ht="12.75">
      <c r="A17" s="37" t="s">
        <v>24</v>
      </c>
      <c r="B17" s="6">
        <v>0</v>
      </c>
      <c r="C17" s="6">
        <v>0</v>
      </c>
      <c r="D17" s="6">
        <v>0</v>
      </c>
      <c r="E17" s="6">
        <v>0</v>
      </c>
      <c r="F17" s="6">
        <f t="shared" si="0"/>
        <v>0</v>
      </c>
      <c r="H17" s="7" t="s">
        <v>25</v>
      </c>
    </row>
    <row r="18" spans="1:9" ht="12.75">
      <c r="A18" s="37" t="s">
        <v>26</v>
      </c>
      <c r="B18" s="6">
        <v>9586.355745639921</v>
      </c>
      <c r="C18" s="6">
        <v>94273.94425206212</v>
      </c>
      <c r="D18" s="6">
        <v>1024.84</v>
      </c>
      <c r="E18" s="6">
        <v>0</v>
      </c>
      <c r="F18" s="6">
        <f t="shared" si="0"/>
        <v>104885.13999770203</v>
      </c>
      <c r="H18" s="7" t="s">
        <v>27</v>
      </c>
      <c r="I18" s="8">
        <v>0</v>
      </c>
    </row>
    <row r="19" spans="1:9" ht="12.75">
      <c r="A19" s="37" t="s">
        <v>28</v>
      </c>
      <c r="B19" s="6">
        <v>15118.205182767504</v>
      </c>
      <c r="C19" s="6">
        <v>364006.6920039148</v>
      </c>
      <c r="D19" s="6">
        <v>134118</v>
      </c>
      <c r="E19" s="6">
        <v>0</v>
      </c>
      <c r="F19" s="6">
        <f t="shared" si="0"/>
        <v>513242.8971866823</v>
      </c>
      <c r="H19" s="7" t="s">
        <v>29</v>
      </c>
      <c r="I19" s="8">
        <v>51331.679999999884</v>
      </c>
    </row>
    <row r="20" spans="1:9" ht="12.75">
      <c r="A20" s="37" t="s">
        <v>30</v>
      </c>
      <c r="B20" s="6">
        <v>20534.510641431323</v>
      </c>
      <c r="C20" s="6">
        <v>163974.95216629407</v>
      </c>
      <c r="D20" s="6">
        <v>85139.08</v>
      </c>
      <c r="E20" s="6">
        <v>0</v>
      </c>
      <c r="F20" s="6">
        <f t="shared" si="0"/>
        <v>269648.5428077254</v>
      </c>
      <c r="H20" s="7" t="s">
        <v>31</v>
      </c>
      <c r="I20" s="8" t="s">
        <v>0</v>
      </c>
    </row>
    <row r="21" spans="1:9" ht="12.75">
      <c r="A21" s="37" t="s">
        <v>32</v>
      </c>
      <c r="B21" s="6">
        <v>2531.2648019238873</v>
      </c>
      <c r="C21" s="6">
        <v>86095.63667497716</v>
      </c>
      <c r="D21" s="6">
        <v>2801.4</v>
      </c>
      <c r="E21" s="6">
        <v>0</v>
      </c>
      <c r="F21" s="6">
        <f t="shared" si="0"/>
        <v>91428.30147690103</v>
      </c>
      <c r="H21" s="7" t="s">
        <v>33</v>
      </c>
      <c r="I21" s="8">
        <v>-125003</v>
      </c>
    </row>
    <row r="22" spans="1:9" ht="12.75">
      <c r="A22" s="37" t="s">
        <v>34</v>
      </c>
      <c r="B22" s="6">
        <v>0</v>
      </c>
      <c r="C22" s="6">
        <v>0</v>
      </c>
      <c r="D22" s="6">
        <v>0</v>
      </c>
      <c r="E22" s="6">
        <v>0</v>
      </c>
      <c r="F22" s="6">
        <f aca="true" t="shared" si="1" ref="F22:F37">SUM(B22:E22)</f>
        <v>0</v>
      </c>
      <c r="H22" s="7" t="s">
        <v>35</v>
      </c>
      <c r="I22" s="8" t="s">
        <v>0</v>
      </c>
    </row>
    <row r="23" spans="1:9" ht="12.75">
      <c r="A23" s="37" t="s">
        <v>36</v>
      </c>
      <c r="B23" s="6">
        <v>12105.517697429399</v>
      </c>
      <c r="C23" s="6">
        <v>67170.47740282286</v>
      </c>
      <c r="D23" s="6">
        <v>65599.49</v>
      </c>
      <c r="E23" s="6">
        <v>0</v>
      </c>
      <c r="F23" s="6">
        <f t="shared" si="1"/>
        <v>144875.48510025226</v>
      </c>
      <c r="H23" s="7" t="s">
        <v>37</v>
      </c>
      <c r="I23" s="8">
        <v>1000000</v>
      </c>
    </row>
    <row r="24" spans="1:6" ht="12.75">
      <c r="A24" s="37" t="s">
        <v>38</v>
      </c>
      <c r="B24" s="6">
        <v>9178.299761032751</v>
      </c>
      <c r="C24" s="6">
        <v>47443.441413603774</v>
      </c>
      <c r="D24" s="6">
        <v>0</v>
      </c>
      <c r="E24" s="6">
        <v>0</v>
      </c>
      <c r="F24" s="6">
        <f t="shared" si="1"/>
        <v>56621.741174636525</v>
      </c>
    </row>
    <row r="25" spans="1:9" ht="12.75">
      <c r="A25" s="37" t="s">
        <v>39</v>
      </c>
      <c r="B25" s="6">
        <v>0</v>
      </c>
      <c r="C25" s="6">
        <v>0</v>
      </c>
      <c r="D25" s="6">
        <v>0</v>
      </c>
      <c r="E25" s="6">
        <v>0</v>
      </c>
      <c r="F25" s="6">
        <f t="shared" si="1"/>
        <v>0</v>
      </c>
      <c r="H25" s="7" t="s">
        <v>40</v>
      </c>
      <c r="I25" s="8">
        <f>SUM(I10:I15)-SUM(I18:I23)</f>
        <v>19109082.759999998</v>
      </c>
    </row>
    <row r="26" spans="1:9" ht="12.75">
      <c r="A26" s="37" t="s">
        <v>41</v>
      </c>
      <c r="B26" s="6">
        <v>0</v>
      </c>
      <c r="C26" s="6">
        <v>0</v>
      </c>
      <c r="D26" s="6">
        <v>0</v>
      </c>
      <c r="E26" s="6">
        <v>0</v>
      </c>
      <c r="F26" s="6">
        <f t="shared" si="1"/>
        <v>0</v>
      </c>
      <c r="H26" s="7" t="s">
        <v>42</v>
      </c>
      <c r="I26" s="8">
        <f>+F60</f>
        <v>19109082.76</v>
      </c>
    </row>
    <row r="27" spans="1:6" ht="12.75">
      <c r="A27" s="37" t="s">
        <v>43</v>
      </c>
      <c r="B27" s="6">
        <v>0</v>
      </c>
      <c r="C27" s="6">
        <v>0</v>
      </c>
      <c r="D27" s="6">
        <v>0</v>
      </c>
      <c r="E27" s="6">
        <v>0</v>
      </c>
      <c r="F27" s="6">
        <f t="shared" si="1"/>
        <v>0</v>
      </c>
    </row>
    <row r="28" spans="1:6" ht="12.75">
      <c r="A28" s="37" t="s">
        <v>44</v>
      </c>
      <c r="B28" s="6">
        <v>23339.73470897096</v>
      </c>
      <c r="C28" s="6">
        <v>583094.8398695504</v>
      </c>
      <c r="D28" s="6">
        <v>210855.62</v>
      </c>
      <c r="E28" s="6">
        <v>0</v>
      </c>
      <c r="F28" s="6">
        <f t="shared" si="1"/>
        <v>817290.1945785214</v>
      </c>
    </row>
    <row r="29" spans="1:6" ht="12.75">
      <c r="A29" s="37" t="s">
        <v>45</v>
      </c>
      <c r="B29" s="6">
        <v>10072.564482727694</v>
      </c>
      <c r="C29" s="6">
        <v>187638.6808626855</v>
      </c>
      <c r="D29" s="6">
        <v>248675</v>
      </c>
      <c r="E29" s="6">
        <v>0</v>
      </c>
      <c r="F29" s="6">
        <f t="shared" si="1"/>
        <v>446386.2453454132</v>
      </c>
    </row>
    <row r="30" spans="1:6" ht="12.75">
      <c r="A30" s="37" t="s">
        <v>46</v>
      </c>
      <c r="B30" s="6">
        <v>4387.030354583303</v>
      </c>
      <c r="C30" s="6">
        <v>9369.953757329877</v>
      </c>
      <c r="D30" s="6">
        <v>112694.31</v>
      </c>
      <c r="E30" s="6">
        <v>0</v>
      </c>
      <c r="F30" s="6">
        <f t="shared" si="1"/>
        <v>126451.29411191317</v>
      </c>
    </row>
    <row r="31" spans="1:6" ht="12.75">
      <c r="A31" s="37" t="s">
        <v>47</v>
      </c>
      <c r="B31" s="6">
        <v>13578.309548795698</v>
      </c>
      <c r="C31" s="6">
        <v>201772.01697878217</v>
      </c>
      <c r="D31" s="6">
        <v>56403.14</v>
      </c>
      <c r="E31" s="6">
        <v>0</v>
      </c>
      <c r="F31" s="6">
        <f t="shared" si="1"/>
        <v>271753.46652757784</v>
      </c>
    </row>
    <row r="32" spans="1:6" ht="12.75">
      <c r="A32" s="37" t="s">
        <v>48</v>
      </c>
      <c r="B32" s="6">
        <v>1685.4015001044138</v>
      </c>
      <c r="C32" s="6">
        <v>26552.486546683678</v>
      </c>
      <c r="D32" s="6">
        <v>26610</v>
      </c>
      <c r="E32" s="6">
        <v>0</v>
      </c>
      <c r="F32" s="6">
        <f t="shared" si="1"/>
        <v>54847.888046788095</v>
      </c>
    </row>
    <row r="33" spans="1:6" ht="12.75">
      <c r="A33" s="37" t="s">
        <v>49</v>
      </c>
      <c r="B33" s="6">
        <v>4426.414509997554</v>
      </c>
      <c r="C33" s="6">
        <v>107466.39236246473</v>
      </c>
      <c r="D33" s="6">
        <v>0</v>
      </c>
      <c r="E33" s="6">
        <v>0</v>
      </c>
      <c r="F33" s="6">
        <f t="shared" si="1"/>
        <v>111892.80687246229</v>
      </c>
    </row>
    <row r="34" spans="1:6" ht="12.75">
      <c r="A34" s="37" t="s">
        <v>50</v>
      </c>
      <c r="B34" s="6">
        <v>4718.292215478368</v>
      </c>
      <c r="C34" s="6">
        <v>86628.09192256183</v>
      </c>
      <c r="D34" s="6">
        <v>0</v>
      </c>
      <c r="E34" s="6">
        <v>0</v>
      </c>
      <c r="F34" s="6">
        <f t="shared" si="1"/>
        <v>91346.3841380402</v>
      </c>
    </row>
    <row r="35" spans="1:6" ht="12.75">
      <c r="A35" s="37" t="s">
        <v>51</v>
      </c>
      <c r="B35" s="6">
        <v>1637.4686767609392</v>
      </c>
      <c r="C35" s="6">
        <v>1505.783727383995</v>
      </c>
      <c r="D35" s="6">
        <v>191051.58</v>
      </c>
      <c r="E35" s="6">
        <v>0</v>
      </c>
      <c r="F35" s="6">
        <f t="shared" si="1"/>
        <v>194194.83240414492</v>
      </c>
    </row>
    <row r="36" spans="1:6" ht="12.75">
      <c r="A36" s="37" t="s">
        <v>52</v>
      </c>
      <c r="B36" s="6">
        <v>0</v>
      </c>
      <c r="C36" s="6">
        <v>0</v>
      </c>
      <c r="D36" s="6">
        <v>0</v>
      </c>
      <c r="E36" s="6">
        <v>0</v>
      </c>
      <c r="F36" s="6">
        <f t="shared" si="1"/>
        <v>0</v>
      </c>
    </row>
    <row r="37" spans="1:6" ht="12.75">
      <c r="A37" s="37" t="s">
        <v>53</v>
      </c>
      <c r="B37" s="6">
        <v>14296.661952832394</v>
      </c>
      <c r="C37" s="6">
        <v>22913.780974205794</v>
      </c>
      <c r="D37" s="6">
        <v>59636</v>
      </c>
      <c r="E37" s="6">
        <v>0</v>
      </c>
      <c r="F37" s="6">
        <f t="shared" si="1"/>
        <v>96846.44292703818</v>
      </c>
    </row>
    <row r="38" spans="1:6" ht="12.75">
      <c r="A38" s="37" t="s">
        <v>54</v>
      </c>
      <c r="B38" s="6">
        <v>0</v>
      </c>
      <c r="C38" s="6">
        <v>0</v>
      </c>
      <c r="D38" s="6">
        <v>0</v>
      </c>
      <c r="E38" s="6">
        <v>0</v>
      </c>
      <c r="F38" s="6">
        <f aca="true" t="shared" si="2" ref="F38:F53">SUM(B38:E38)</f>
        <v>0</v>
      </c>
    </row>
    <row r="39" spans="1:6" ht="12.75">
      <c r="A39" s="37" t="s">
        <v>55</v>
      </c>
      <c r="B39" s="6">
        <v>0</v>
      </c>
      <c r="C39" s="6">
        <v>0</v>
      </c>
      <c r="D39" s="6">
        <v>0</v>
      </c>
      <c r="E39" s="6">
        <v>0</v>
      </c>
      <c r="F39" s="6">
        <f t="shared" si="2"/>
        <v>0</v>
      </c>
    </row>
    <row r="40" spans="1:6" ht="12.75">
      <c r="A40" s="37" t="s">
        <v>56</v>
      </c>
      <c r="B40" s="6">
        <v>2641.9875235424315</v>
      </c>
      <c r="C40" s="6">
        <v>-50.78217230216221</v>
      </c>
      <c r="D40" s="6">
        <v>0</v>
      </c>
      <c r="E40" s="6">
        <v>0</v>
      </c>
      <c r="F40" s="6">
        <f t="shared" si="2"/>
        <v>2591.2053512402695</v>
      </c>
    </row>
    <row r="41" spans="1:6" ht="12.75">
      <c r="A41" s="37" t="s">
        <v>57</v>
      </c>
      <c r="B41" s="6">
        <v>11322.95987970909</v>
      </c>
      <c r="C41" s="6">
        <v>131359.65520661286</v>
      </c>
      <c r="D41" s="6">
        <v>87155.35</v>
      </c>
      <c r="E41" s="6">
        <v>0</v>
      </c>
      <c r="F41" s="6">
        <f t="shared" si="2"/>
        <v>229837.96508632196</v>
      </c>
    </row>
    <row r="42" spans="1:6" ht="12.75">
      <c r="A42" s="37" t="s">
        <v>58</v>
      </c>
      <c r="B42" s="6">
        <v>8681.991158757755</v>
      </c>
      <c r="C42" s="6">
        <v>103804.4337970879</v>
      </c>
      <c r="D42" s="6">
        <v>202775.7</v>
      </c>
      <c r="E42" s="6">
        <v>0</v>
      </c>
      <c r="F42" s="6">
        <f t="shared" si="2"/>
        <v>315262.12495584565</v>
      </c>
    </row>
    <row r="43" spans="1:6" ht="12.75">
      <c r="A43" s="37" t="s">
        <v>59</v>
      </c>
      <c r="B43" s="6">
        <v>7862.855233831564</v>
      </c>
      <c r="C43" s="6">
        <v>138108.4220761885</v>
      </c>
      <c r="D43" s="6">
        <v>51684.01</v>
      </c>
      <c r="E43" s="6">
        <v>0</v>
      </c>
      <c r="F43" s="6">
        <f t="shared" si="2"/>
        <v>197655.28731002007</v>
      </c>
    </row>
    <row r="44" spans="1:6" ht="12.75">
      <c r="A44" s="37" t="s">
        <v>60</v>
      </c>
      <c r="B44" s="6">
        <v>20799.574403325765</v>
      </c>
      <c r="C44" s="6">
        <v>580803.0300295529</v>
      </c>
      <c r="D44" s="6">
        <v>184281</v>
      </c>
      <c r="E44" s="6">
        <v>0</v>
      </c>
      <c r="F44" s="6">
        <f t="shared" si="2"/>
        <v>785883.6044328787</v>
      </c>
    </row>
    <row r="45" spans="1:6" ht="12.75">
      <c r="A45" s="37" t="s">
        <v>61</v>
      </c>
      <c r="B45" s="6">
        <v>0</v>
      </c>
      <c r="C45" s="6">
        <v>0</v>
      </c>
      <c r="D45" s="6">
        <v>0</v>
      </c>
      <c r="E45" s="6">
        <v>0</v>
      </c>
      <c r="F45" s="6">
        <f t="shared" si="2"/>
        <v>0</v>
      </c>
    </row>
    <row r="46" spans="1:6" ht="12.75">
      <c r="A46" s="37" t="s">
        <v>62</v>
      </c>
      <c r="B46" s="6">
        <v>4795.865048825987</v>
      </c>
      <c r="C46" s="6">
        <v>31126.588266545805</v>
      </c>
      <c r="D46" s="6">
        <v>0</v>
      </c>
      <c r="E46" s="6">
        <v>0</v>
      </c>
      <c r="F46" s="6">
        <f t="shared" si="2"/>
        <v>35922.45331537179</v>
      </c>
    </row>
    <row r="47" spans="1:6" ht="12.75">
      <c r="A47" s="37" t="s">
        <v>63</v>
      </c>
      <c r="B47" s="6">
        <v>18224.506416823027</v>
      </c>
      <c r="C47" s="6">
        <v>46574.58906991734</v>
      </c>
      <c r="D47" s="6">
        <v>14193.5</v>
      </c>
      <c r="E47" s="6">
        <v>0</v>
      </c>
      <c r="F47" s="6">
        <f t="shared" si="2"/>
        <v>78992.59548674036</v>
      </c>
    </row>
    <row r="48" spans="1:6" ht="12.75">
      <c r="A48" s="37" t="s">
        <v>64</v>
      </c>
      <c r="B48" s="6">
        <v>2006.6780529436107</v>
      </c>
      <c r="C48" s="6">
        <v>160219.51574251143</v>
      </c>
      <c r="D48" s="6">
        <v>0</v>
      </c>
      <c r="E48" s="6">
        <v>0</v>
      </c>
      <c r="F48" s="6">
        <f t="shared" si="2"/>
        <v>162226.19379545504</v>
      </c>
    </row>
    <row r="49" spans="1:6" ht="12.75">
      <c r="A49" s="37" t="s">
        <v>65</v>
      </c>
      <c r="B49" s="6">
        <v>0</v>
      </c>
      <c r="C49" s="6">
        <v>0</v>
      </c>
      <c r="D49" s="6">
        <v>0</v>
      </c>
      <c r="E49" s="6">
        <v>0</v>
      </c>
      <c r="F49" s="6">
        <f t="shared" si="2"/>
        <v>0</v>
      </c>
    </row>
    <row r="50" spans="1:6" ht="12.75">
      <c r="A50" s="37" t="s">
        <v>66</v>
      </c>
      <c r="B50" s="6">
        <v>50113.1497237777</v>
      </c>
      <c r="C50" s="6">
        <v>703039.3886236749</v>
      </c>
      <c r="D50" s="6">
        <v>788902.39</v>
      </c>
      <c r="E50" s="6">
        <v>0</v>
      </c>
      <c r="F50" s="6">
        <f t="shared" si="2"/>
        <v>1542054.9283474525</v>
      </c>
    </row>
    <row r="51" spans="1:6" ht="12.75">
      <c r="A51" s="37" t="s">
        <v>67</v>
      </c>
      <c r="B51" s="6">
        <v>2427.4746977536333</v>
      </c>
      <c r="C51" s="6">
        <v>14421.53943930502</v>
      </c>
      <c r="D51" s="6">
        <v>828</v>
      </c>
      <c r="E51" s="6">
        <v>0</v>
      </c>
      <c r="F51" s="6">
        <f t="shared" si="2"/>
        <v>17677.014137058653</v>
      </c>
    </row>
    <row r="52" spans="1:6" ht="12.75">
      <c r="A52" s="37" t="s">
        <v>68</v>
      </c>
      <c r="B52" s="6">
        <v>1059.9332841994124</v>
      </c>
      <c r="C52" s="6">
        <v>12437.313325978776</v>
      </c>
      <c r="D52" s="6">
        <v>0</v>
      </c>
      <c r="E52" s="6">
        <v>0</v>
      </c>
      <c r="F52" s="6">
        <f t="shared" si="2"/>
        <v>13497.246610178188</v>
      </c>
    </row>
    <row r="53" spans="1:6" ht="12.75">
      <c r="A53" s="37" t="s">
        <v>69</v>
      </c>
      <c r="B53" s="6">
        <v>449342.4825721812</v>
      </c>
      <c r="C53" s="6">
        <v>472844.80299683067</v>
      </c>
      <c r="D53" s="6">
        <v>9760</v>
      </c>
      <c r="E53" s="6">
        <v>0</v>
      </c>
      <c r="F53" s="6">
        <f t="shared" si="2"/>
        <v>931947.2855690119</v>
      </c>
    </row>
    <row r="54" spans="1:6" ht="12.75">
      <c r="A54" s="37" t="s">
        <v>70</v>
      </c>
      <c r="B54" s="6">
        <v>67163.8835671197</v>
      </c>
      <c r="C54" s="6">
        <v>612583.7745198124</v>
      </c>
      <c r="D54" s="6">
        <v>115442.18</v>
      </c>
      <c r="E54" s="6">
        <v>0</v>
      </c>
      <c r="F54" s="6">
        <f>SUM(B54:E54)</f>
        <v>795189.8380869322</v>
      </c>
    </row>
    <row r="55" spans="1:6" ht="12.75">
      <c r="A55" s="37" t="s">
        <v>71</v>
      </c>
      <c r="B55" s="6">
        <v>4869.294902579248</v>
      </c>
      <c r="C55" s="6">
        <v>93443.34215937165</v>
      </c>
      <c r="D55" s="6">
        <v>129454.51</v>
      </c>
      <c r="E55" s="6">
        <v>0</v>
      </c>
      <c r="F55" s="6">
        <f>SUM(B55:E55)</f>
        <v>227767.14706195088</v>
      </c>
    </row>
    <row r="56" spans="1:6" ht="12.75">
      <c r="A56" s="37" t="s">
        <v>72</v>
      </c>
      <c r="B56" s="6">
        <v>9191.706663771516</v>
      </c>
      <c r="C56" s="6">
        <v>306048.29339809716</v>
      </c>
      <c r="D56" s="6">
        <v>57472.54</v>
      </c>
      <c r="E56" s="6">
        <v>0</v>
      </c>
      <c r="F56" s="6">
        <f>SUM(B56:E56)</f>
        <v>372712.54006186867</v>
      </c>
    </row>
    <row r="57" spans="1:6" ht="12.75">
      <c r="A57" s="37" t="s">
        <v>73</v>
      </c>
      <c r="B57" s="6">
        <v>536.4786183709779</v>
      </c>
      <c r="C57" s="6">
        <v>35973.06627509178</v>
      </c>
      <c r="D57" s="6">
        <v>37003.8</v>
      </c>
      <c r="E57" s="6">
        <v>0</v>
      </c>
      <c r="F57" s="6">
        <f>SUM(B57:E57)</f>
        <v>73513.34489346277</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1437399.3087460825</v>
      </c>
      <c r="C60" s="6">
        <f>SUM(C6:C58)</f>
        <v>11180145.11125392</v>
      </c>
      <c r="D60" s="6">
        <f>SUM(D6:D58)</f>
        <v>6491538.339999998</v>
      </c>
      <c r="E60" s="6">
        <f>SUM(E6:E58)</f>
        <v>0</v>
      </c>
      <c r="F60" s="6">
        <f>SUM(F6:F58)</f>
        <v>19109082.76</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Italic"Consumers United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7.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23.75390625" style="7" bestFit="1" customWidth="1"/>
    <col min="2" max="2" width="5.75390625" style="7" bestFit="1" customWidth="1"/>
    <col min="3" max="3" width="11.75390625" style="7" bestFit="1" customWidth="1"/>
    <col min="4" max="4" width="6.25390625" style="7" bestFit="1" customWidth="1"/>
    <col min="5" max="5" width="14.375" style="7" bestFit="1" customWidth="1"/>
    <col min="6" max="6" width="7.00390625" style="7" bestFit="1" customWidth="1"/>
    <col min="7" max="7" width="2.75390625" style="7" customWidth="1"/>
    <col min="8" max="8" width="28.125" style="7" bestFit="1" customWidth="1"/>
    <col min="9" max="9" width="3.75390625" style="8" bestFit="1" customWidth="1"/>
    <col min="10" max="16384" width="10.75390625" style="7" customWidth="1"/>
  </cols>
  <sheetData>
    <row r="1" spans="1:6" ht="12.75">
      <c r="A1" s="4" t="s">
        <v>0</v>
      </c>
      <c r="B1" s="127" t="s">
        <v>85</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20">
        <v>0</v>
      </c>
      <c r="C6" s="20">
        <v>0</v>
      </c>
      <c r="D6" s="20">
        <v>0</v>
      </c>
      <c r="E6" s="20">
        <v>0</v>
      </c>
      <c r="F6" s="6">
        <f aca="true" t="shared" si="0" ref="F6:F53">SUM(B6:E6)</f>
        <v>0</v>
      </c>
      <c r="H6" s="7" t="s">
        <v>8</v>
      </c>
      <c r="I6" s="8" t="s">
        <v>0</v>
      </c>
    </row>
    <row r="7" spans="1:6" ht="12" customHeight="1">
      <c r="A7" s="37" t="s">
        <v>9</v>
      </c>
      <c r="B7" s="20">
        <v>0</v>
      </c>
      <c r="C7" s="20">
        <v>0</v>
      </c>
      <c r="D7" s="20">
        <v>0</v>
      </c>
      <c r="E7" s="20">
        <v>0</v>
      </c>
      <c r="F7" s="6">
        <f t="shared" si="0"/>
        <v>0</v>
      </c>
    </row>
    <row r="8" spans="1:9" ht="12.75">
      <c r="A8" s="37" t="s">
        <v>10</v>
      </c>
      <c r="B8" s="20">
        <v>0</v>
      </c>
      <c r="C8" s="20">
        <v>0</v>
      </c>
      <c r="D8" s="20">
        <v>0</v>
      </c>
      <c r="E8" s="20">
        <v>0</v>
      </c>
      <c r="F8" s="6">
        <f t="shared" si="0"/>
        <v>0</v>
      </c>
      <c r="H8" s="7" t="s">
        <v>0</v>
      </c>
      <c r="I8" s="8" t="s">
        <v>0</v>
      </c>
    </row>
    <row r="9" spans="1:9" ht="12.75">
      <c r="A9" s="37" t="s">
        <v>11</v>
      </c>
      <c r="B9" s="20">
        <v>0</v>
      </c>
      <c r="C9" s="20">
        <v>0</v>
      </c>
      <c r="D9" s="20">
        <v>0</v>
      </c>
      <c r="E9" s="20">
        <v>0</v>
      </c>
      <c r="F9" s="6">
        <f t="shared" si="0"/>
        <v>0</v>
      </c>
      <c r="H9" s="7" t="s">
        <v>0</v>
      </c>
      <c r="I9" s="8" t="s">
        <v>0</v>
      </c>
    </row>
    <row r="10" spans="1:9" ht="12.75">
      <c r="A10" s="37" t="s">
        <v>12</v>
      </c>
      <c r="B10" s="20">
        <v>0</v>
      </c>
      <c r="C10" s="20">
        <v>0</v>
      </c>
      <c r="D10" s="20">
        <v>0</v>
      </c>
      <c r="E10" s="20">
        <v>0</v>
      </c>
      <c r="F10" s="6">
        <f t="shared" si="0"/>
        <v>0</v>
      </c>
      <c r="H10" s="7" t="s">
        <v>13</v>
      </c>
      <c r="I10" s="21">
        <v>0</v>
      </c>
    </row>
    <row r="11" spans="1:6" ht="12.75">
      <c r="A11" s="37" t="s">
        <v>14</v>
      </c>
      <c r="B11" s="20">
        <v>0</v>
      </c>
      <c r="C11" s="20">
        <v>0</v>
      </c>
      <c r="D11" s="20">
        <v>0</v>
      </c>
      <c r="E11" s="20">
        <v>0</v>
      </c>
      <c r="F11" s="6">
        <f t="shared" si="0"/>
        <v>0</v>
      </c>
    </row>
    <row r="12" spans="1:8" ht="12.75">
      <c r="A12" s="37" t="s">
        <v>15</v>
      </c>
      <c r="B12" s="20">
        <v>0</v>
      </c>
      <c r="C12" s="20">
        <v>0</v>
      </c>
      <c r="D12" s="20">
        <v>0</v>
      </c>
      <c r="E12" s="20">
        <v>0</v>
      </c>
      <c r="F12" s="6">
        <f t="shared" si="0"/>
        <v>0</v>
      </c>
      <c r="H12" s="7" t="s">
        <v>16</v>
      </c>
    </row>
    <row r="13" spans="1:9" ht="12.75">
      <c r="A13" s="37" t="s">
        <v>17</v>
      </c>
      <c r="B13" s="20">
        <v>0</v>
      </c>
      <c r="C13" s="20">
        <v>0</v>
      </c>
      <c r="D13" s="20">
        <v>0</v>
      </c>
      <c r="E13" s="20">
        <v>0</v>
      </c>
      <c r="F13" s="6">
        <f t="shared" si="0"/>
        <v>0</v>
      </c>
      <c r="H13" s="7" t="s">
        <v>18</v>
      </c>
      <c r="I13" s="21">
        <v>0</v>
      </c>
    </row>
    <row r="14" spans="1:9" ht="12.75">
      <c r="A14" s="37" t="s">
        <v>19</v>
      </c>
      <c r="B14" s="20">
        <v>0</v>
      </c>
      <c r="C14" s="20">
        <v>0</v>
      </c>
      <c r="D14" s="20">
        <v>0</v>
      </c>
      <c r="E14" s="20">
        <v>0</v>
      </c>
      <c r="F14" s="6">
        <f t="shared" si="0"/>
        <v>0</v>
      </c>
      <c r="H14" s="7" t="s">
        <v>20</v>
      </c>
      <c r="I14" s="21">
        <v>0</v>
      </c>
    </row>
    <row r="15" spans="1:9" ht="12.75">
      <c r="A15" s="37" t="s">
        <v>21</v>
      </c>
      <c r="B15" s="20">
        <v>0</v>
      </c>
      <c r="C15" s="20">
        <v>0</v>
      </c>
      <c r="D15" s="20">
        <v>0</v>
      </c>
      <c r="E15" s="20">
        <v>0</v>
      </c>
      <c r="F15" s="6">
        <f t="shared" si="0"/>
        <v>0</v>
      </c>
      <c r="H15" s="7" t="s">
        <v>22</v>
      </c>
      <c r="I15" s="21">
        <v>0</v>
      </c>
    </row>
    <row r="16" spans="1:6" ht="12.75">
      <c r="A16" s="37" t="s">
        <v>23</v>
      </c>
      <c r="B16" s="20">
        <v>0</v>
      </c>
      <c r="C16" s="20">
        <v>0</v>
      </c>
      <c r="D16" s="20">
        <v>0</v>
      </c>
      <c r="E16" s="20">
        <v>0</v>
      </c>
      <c r="F16" s="6">
        <f t="shared" si="0"/>
        <v>0</v>
      </c>
    </row>
    <row r="17" spans="1:8" ht="12.75">
      <c r="A17" s="37" t="s">
        <v>24</v>
      </c>
      <c r="B17" s="20">
        <v>0</v>
      </c>
      <c r="C17" s="20">
        <v>0</v>
      </c>
      <c r="D17" s="20">
        <v>0</v>
      </c>
      <c r="E17" s="20">
        <v>0</v>
      </c>
      <c r="F17" s="6">
        <f t="shared" si="0"/>
        <v>0</v>
      </c>
      <c r="H17" s="7" t="s">
        <v>25</v>
      </c>
    </row>
    <row r="18" spans="1:9" ht="12.75">
      <c r="A18" s="37" t="s">
        <v>26</v>
      </c>
      <c r="B18" s="20">
        <v>0</v>
      </c>
      <c r="C18" s="20">
        <v>0</v>
      </c>
      <c r="D18" s="20">
        <v>0</v>
      </c>
      <c r="E18" s="20">
        <v>0</v>
      </c>
      <c r="F18" s="6">
        <f t="shared" si="0"/>
        <v>0</v>
      </c>
      <c r="H18" s="7" t="s">
        <v>27</v>
      </c>
      <c r="I18" s="21">
        <v>0</v>
      </c>
    </row>
    <row r="19" spans="1:9" ht="12.75">
      <c r="A19" s="37" t="s">
        <v>28</v>
      </c>
      <c r="B19" s="20">
        <v>0</v>
      </c>
      <c r="C19" s="20">
        <v>0</v>
      </c>
      <c r="D19" s="20">
        <v>0</v>
      </c>
      <c r="E19" s="20">
        <v>0</v>
      </c>
      <c r="F19" s="6">
        <f t="shared" si="0"/>
        <v>0</v>
      </c>
      <c r="H19" s="7" t="s">
        <v>29</v>
      </c>
      <c r="I19" s="21">
        <v>0</v>
      </c>
    </row>
    <row r="20" spans="1:9" ht="12.75">
      <c r="A20" s="37" t="s">
        <v>30</v>
      </c>
      <c r="B20" s="20">
        <v>0</v>
      </c>
      <c r="C20" s="20">
        <v>0</v>
      </c>
      <c r="D20" s="20">
        <v>0</v>
      </c>
      <c r="E20" s="20">
        <v>0</v>
      </c>
      <c r="F20" s="6">
        <f t="shared" si="0"/>
        <v>0</v>
      </c>
      <c r="H20" s="7" t="s">
        <v>31</v>
      </c>
      <c r="I20" s="8" t="s">
        <v>0</v>
      </c>
    </row>
    <row r="21" spans="1:9" ht="12.75">
      <c r="A21" s="37" t="s">
        <v>32</v>
      </c>
      <c r="B21" s="20">
        <v>0</v>
      </c>
      <c r="C21" s="20">
        <v>0</v>
      </c>
      <c r="D21" s="20">
        <v>0</v>
      </c>
      <c r="E21" s="20">
        <v>0</v>
      </c>
      <c r="F21" s="6">
        <f t="shared" si="0"/>
        <v>0</v>
      </c>
      <c r="H21" s="7" t="s">
        <v>33</v>
      </c>
      <c r="I21" s="21">
        <v>0</v>
      </c>
    </row>
    <row r="22" spans="1:9" ht="12.75">
      <c r="A22" s="37" t="s">
        <v>34</v>
      </c>
      <c r="B22" s="20">
        <v>0</v>
      </c>
      <c r="C22" s="20">
        <v>0</v>
      </c>
      <c r="D22" s="20">
        <v>0</v>
      </c>
      <c r="E22" s="20">
        <v>0</v>
      </c>
      <c r="F22" s="6">
        <f t="shared" si="0"/>
        <v>0</v>
      </c>
      <c r="H22" s="7" t="s">
        <v>35</v>
      </c>
      <c r="I22" s="8" t="s">
        <v>0</v>
      </c>
    </row>
    <row r="23" spans="1:9" ht="12.75">
      <c r="A23" s="37" t="s">
        <v>36</v>
      </c>
      <c r="B23" s="20">
        <v>0</v>
      </c>
      <c r="C23" s="20">
        <v>0</v>
      </c>
      <c r="D23" s="20">
        <v>0</v>
      </c>
      <c r="E23" s="20">
        <v>0</v>
      </c>
      <c r="F23" s="6">
        <f t="shared" si="0"/>
        <v>0</v>
      </c>
      <c r="H23" s="7" t="s">
        <v>37</v>
      </c>
      <c r="I23" s="21">
        <v>0</v>
      </c>
    </row>
    <row r="24" spans="1:6" ht="12.75">
      <c r="A24" s="37" t="s">
        <v>38</v>
      </c>
      <c r="B24" s="20">
        <v>0</v>
      </c>
      <c r="C24" s="20">
        <v>0</v>
      </c>
      <c r="D24" s="20">
        <v>0</v>
      </c>
      <c r="E24" s="20">
        <v>0</v>
      </c>
      <c r="F24" s="6">
        <f t="shared" si="0"/>
        <v>0</v>
      </c>
    </row>
    <row r="25" spans="1:9" ht="12.75">
      <c r="A25" s="37" t="s">
        <v>39</v>
      </c>
      <c r="B25" s="20">
        <v>0</v>
      </c>
      <c r="C25" s="20">
        <v>0</v>
      </c>
      <c r="D25" s="20">
        <v>0</v>
      </c>
      <c r="E25" s="20">
        <v>0</v>
      </c>
      <c r="F25" s="6">
        <f t="shared" si="0"/>
        <v>0</v>
      </c>
      <c r="H25" s="7" t="s">
        <v>40</v>
      </c>
      <c r="I25" s="8">
        <f>SUM(I10:I15)-SUM(I18:I23)</f>
        <v>0</v>
      </c>
    </row>
    <row r="26" spans="1:9" ht="12.75">
      <c r="A26" s="37" t="s">
        <v>41</v>
      </c>
      <c r="B26" s="20">
        <v>0</v>
      </c>
      <c r="C26" s="20">
        <v>0</v>
      </c>
      <c r="D26" s="20">
        <v>0</v>
      </c>
      <c r="E26" s="20">
        <v>0</v>
      </c>
      <c r="F26" s="6">
        <f t="shared" si="0"/>
        <v>0</v>
      </c>
      <c r="H26" s="7" t="s">
        <v>42</v>
      </c>
      <c r="I26" s="8">
        <f>+F60</f>
        <v>0</v>
      </c>
    </row>
    <row r="27" spans="1:6" ht="12.75">
      <c r="A27" s="37" t="s">
        <v>43</v>
      </c>
      <c r="B27" s="20">
        <v>0</v>
      </c>
      <c r="C27" s="20">
        <v>0</v>
      </c>
      <c r="D27" s="20">
        <v>0</v>
      </c>
      <c r="E27" s="20">
        <v>0</v>
      </c>
      <c r="F27" s="6">
        <f t="shared" si="0"/>
        <v>0</v>
      </c>
    </row>
    <row r="28" spans="1:6" ht="12.75">
      <c r="A28" s="37" t="s">
        <v>44</v>
      </c>
      <c r="B28" s="20">
        <v>0</v>
      </c>
      <c r="C28" s="20">
        <v>0</v>
      </c>
      <c r="D28" s="20">
        <v>0</v>
      </c>
      <c r="E28" s="20">
        <v>0</v>
      </c>
      <c r="F28" s="6">
        <f t="shared" si="0"/>
        <v>0</v>
      </c>
    </row>
    <row r="29" spans="1:6" ht="12.75">
      <c r="A29" s="37" t="s">
        <v>45</v>
      </c>
      <c r="B29" s="20">
        <v>0</v>
      </c>
      <c r="C29" s="20">
        <v>0</v>
      </c>
      <c r="D29" s="20">
        <v>0</v>
      </c>
      <c r="E29" s="20">
        <v>0</v>
      </c>
      <c r="F29" s="6">
        <f t="shared" si="0"/>
        <v>0</v>
      </c>
    </row>
    <row r="30" spans="1:6" ht="12.75">
      <c r="A30" s="37" t="s">
        <v>46</v>
      </c>
      <c r="B30" s="20">
        <v>0</v>
      </c>
      <c r="C30" s="20">
        <v>0</v>
      </c>
      <c r="D30" s="20">
        <v>0</v>
      </c>
      <c r="E30" s="20">
        <v>0</v>
      </c>
      <c r="F30" s="6">
        <f t="shared" si="0"/>
        <v>0</v>
      </c>
    </row>
    <row r="31" spans="1:6" ht="12.75">
      <c r="A31" s="37" t="s">
        <v>47</v>
      </c>
      <c r="B31" s="20">
        <v>0</v>
      </c>
      <c r="C31" s="20">
        <v>0</v>
      </c>
      <c r="D31" s="20">
        <v>0</v>
      </c>
      <c r="E31" s="20">
        <v>0</v>
      </c>
      <c r="F31" s="6">
        <f t="shared" si="0"/>
        <v>0</v>
      </c>
    </row>
    <row r="32" spans="1:6" ht="12.75">
      <c r="A32" s="37" t="s">
        <v>48</v>
      </c>
      <c r="B32" s="20">
        <v>0</v>
      </c>
      <c r="C32" s="20">
        <v>0</v>
      </c>
      <c r="D32" s="20">
        <v>0</v>
      </c>
      <c r="E32" s="20">
        <v>0</v>
      </c>
      <c r="F32" s="6">
        <f t="shared" si="0"/>
        <v>0</v>
      </c>
    </row>
    <row r="33" spans="1:6" ht="12.75">
      <c r="A33" s="37" t="s">
        <v>49</v>
      </c>
      <c r="B33" s="20">
        <v>0</v>
      </c>
      <c r="C33" s="20">
        <v>0</v>
      </c>
      <c r="D33" s="20">
        <v>0</v>
      </c>
      <c r="E33" s="20">
        <v>0</v>
      </c>
      <c r="F33" s="6">
        <f t="shared" si="0"/>
        <v>0</v>
      </c>
    </row>
    <row r="34" spans="1:6" ht="12.75">
      <c r="A34" s="37" t="s">
        <v>50</v>
      </c>
      <c r="B34" s="20">
        <v>0</v>
      </c>
      <c r="C34" s="20">
        <v>0</v>
      </c>
      <c r="D34" s="20">
        <v>0</v>
      </c>
      <c r="E34" s="20">
        <v>0</v>
      </c>
      <c r="F34" s="6">
        <f t="shared" si="0"/>
        <v>0</v>
      </c>
    </row>
    <row r="35" spans="1:6" ht="12.75">
      <c r="A35" s="37" t="s">
        <v>51</v>
      </c>
      <c r="B35" s="20">
        <v>0</v>
      </c>
      <c r="C35" s="20">
        <v>0</v>
      </c>
      <c r="D35" s="20">
        <v>0</v>
      </c>
      <c r="E35" s="20">
        <v>0</v>
      </c>
      <c r="F35" s="6">
        <f t="shared" si="0"/>
        <v>0</v>
      </c>
    </row>
    <row r="36" spans="1:6" ht="12.75">
      <c r="A36" s="37" t="s">
        <v>52</v>
      </c>
      <c r="B36" s="20">
        <v>0</v>
      </c>
      <c r="C36" s="20">
        <v>0</v>
      </c>
      <c r="D36" s="20">
        <v>0</v>
      </c>
      <c r="E36" s="20">
        <v>0</v>
      </c>
      <c r="F36" s="6">
        <f t="shared" si="0"/>
        <v>0</v>
      </c>
    </row>
    <row r="37" spans="1:6" ht="12.75">
      <c r="A37" s="37" t="s">
        <v>53</v>
      </c>
      <c r="B37" s="20">
        <v>0</v>
      </c>
      <c r="C37" s="20">
        <v>0</v>
      </c>
      <c r="D37" s="20">
        <v>0</v>
      </c>
      <c r="E37" s="20">
        <v>0</v>
      </c>
      <c r="F37" s="6">
        <f t="shared" si="0"/>
        <v>0</v>
      </c>
    </row>
    <row r="38" spans="1:6" ht="12.75">
      <c r="A38" s="37" t="s">
        <v>54</v>
      </c>
      <c r="B38" s="20">
        <v>0</v>
      </c>
      <c r="C38" s="20">
        <v>0</v>
      </c>
      <c r="D38" s="20">
        <v>0</v>
      </c>
      <c r="E38" s="20">
        <v>0</v>
      </c>
      <c r="F38" s="6">
        <f t="shared" si="0"/>
        <v>0</v>
      </c>
    </row>
    <row r="39" spans="1:6" ht="12.75">
      <c r="A39" s="37" t="s">
        <v>55</v>
      </c>
      <c r="B39" s="20">
        <v>0</v>
      </c>
      <c r="C39" s="20">
        <v>0</v>
      </c>
      <c r="D39" s="20">
        <v>0</v>
      </c>
      <c r="E39" s="20">
        <v>0</v>
      </c>
      <c r="F39" s="6">
        <f t="shared" si="0"/>
        <v>0</v>
      </c>
    </row>
    <row r="40" spans="1:6" ht="12.75">
      <c r="A40" s="37" t="s">
        <v>56</v>
      </c>
      <c r="B40" s="20">
        <v>0</v>
      </c>
      <c r="C40" s="20">
        <v>0</v>
      </c>
      <c r="D40" s="20">
        <v>0</v>
      </c>
      <c r="E40" s="20">
        <v>0</v>
      </c>
      <c r="F40" s="6">
        <f t="shared" si="0"/>
        <v>0</v>
      </c>
    </row>
    <row r="41" spans="1:6" ht="12.75">
      <c r="A41" s="37" t="s">
        <v>57</v>
      </c>
      <c r="B41" s="20">
        <v>0</v>
      </c>
      <c r="C41" s="20">
        <v>0</v>
      </c>
      <c r="D41" s="20">
        <v>0</v>
      </c>
      <c r="E41" s="20">
        <v>0</v>
      </c>
      <c r="F41" s="6">
        <f t="shared" si="0"/>
        <v>0</v>
      </c>
    </row>
    <row r="42" spans="1:6" ht="12.75">
      <c r="A42" s="37" t="s">
        <v>58</v>
      </c>
      <c r="B42" s="20">
        <v>0</v>
      </c>
      <c r="C42" s="20">
        <v>0</v>
      </c>
      <c r="D42" s="20">
        <v>0</v>
      </c>
      <c r="E42" s="20">
        <v>0</v>
      </c>
      <c r="F42" s="6">
        <f t="shared" si="0"/>
        <v>0</v>
      </c>
    </row>
    <row r="43" spans="1:6" ht="12.75">
      <c r="A43" s="37" t="s">
        <v>59</v>
      </c>
      <c r="B43" s="20">
        <v>0</v>
      </c>
      <c r="C43" s="20">
        <v>0</v>
      </c>
      <c r="D43" s="20">
        <v>0</v>
      </c>
      <c r="E43" s="20">
        <v>0</v>
      </c>
      <c r="F43" s="6">
        <f t="shared" si="0"/>
        <v>0</v>
      </c>
    </row>
    <row r="44" spans="1:6" ht="12.75">
      <c r="A44" s="37" t="s">
        <v>60</v>
      </c>
      <c r="B44" s="20">
        <v>0</v>
      </c>
      <c r="C44" s="20">
        <v>0</v>
      </c>
      <c r="D44" s="20">
        <v>0</v>
      </c>
      <c r="E44" s="20">
        <v>0</v>
      </c>
      <c r="F44" s="6">
        <f t="shared" si="0"/>
        <v>0</v>
      </c>
    </row>
    <row r="45" spans="1:6" ht="12.75">
      <c r="A45" s="37" t="s">
        <v>61</v>
      </c>
      <c r="B45" s="20">
        <v>0</v>
      </c>
      <c r="C45" s="20">
        <v>0</v>
      </c>
      <c r="D45" s="20">
        <v>0</v>
      </c>
      <c r="E45" s="20">
        <v>0</v>
      </c>
      <c r="F45" s="6">
        <f t="shared" si="0"/>
        <v>0</v>
      </c>
    </row>
    <row r="46" spans="1:6" ht="12.75">
      <c r="A46" s="37" t="s">
        <v>62</v>
      </c>
      <c r="B46" s="20">
        <v>0</v>
      </c>
      <c r="C46" s="20">
        <v>0</v>
      </c>
      <c r="D46" s="20">
        <v>0</v>
      </c>
      <c r="E46" s="20">
        <v>0</v>
      </c>
      <c r="F46" s="6">
        <f t="shared" si="0"/>
        <v>0</v>
      </c>
    </row>
    <row r="47" spans="1:6" ht="12.75">
      <c r="A47" s="37" t="s">
        <v>63</v>
      </c>
      <c r="B47" s="20">
        <v>0</v>
      </c>
      <c r="C47" s="20">
        <v>0</v>
      </c>
      <c r="D47" s="20">
        <v>0</v>
      </c>
      <c r="E47" s="20">
        <v>0</v>
      </c>
      <c r="F47" s="6">
        <f t="shared" si="0"/>
        <v>0</v>
      </c>
    </row>
    <row r="48" spans="1:6" ht="12.75">
      <c r="A48" s="37" t="s">
        <v>64</v>
      </c>
      <c r="B48" s="20">
        <v>0</v>
      </c>
      <c r="C48" s="20">
        <v>0</v>
      </c>
      <c r="D48" s="20">
        <v>0</v>
      </c>
      <c r="E48" s="20">
        <v>0</v>
      </c>
      <c r="F48" s="6">
        <f t="shared" si="0"/>
        <v>0</v>
      </c>
    </row>
    <row r="49" spans="1:6" ht="12.75">
      <c r="A49" s="37" t="s">
        <v>65</v>
      </c>
      <c r="B49" s="20">
        <v>0</v>
      </c>
      <c r="C49" s="20">
        <v>0</v>
      </c>
      <c r="D49" s="20">
        <v>0</v>
      </c>
      <c r="E49" s="20">
        <v>0</v>
      </c>
      <c r="F49" s="6">
        <f t="shared" si="0"/>
        <v>0</v>
      </c>
    </row>
    <row r="50" spans="1:6" ht="12.75">
      <c r="A50" s="37" t="s">
        <v>66</v>
      </c>
      <c r="B50" s="20">
        <v>0</v>
      </c>
      <c r="C50" s="20">
        <v>0</v>
      </c>
      <c r="D50" s="20">
        <v>0</v>
      </c>
      <c r="E50" s="20">
        <v>0</v>
      </c>
      <c r="F50" s="6">
        <f t="shared" si="0"/>
        <v>0</v>
      </c>
    </row>
    <row r="51" spans="1:6" ht="12.75">
      <c r="A51" s="37" t="s">
        <v>67</v>
      </c>
      <c r="B51" s="20">
        <v>0</v>
      </c>
      <c r="C51" s="20">
        <v>0</v>
      </c>
      <c r="D51" s="20">
        <v>0</v>
      </c>
      <c r="E51" s="20">
        <v>0</v>
      </c>
      <c r="F51" s="6">
        <f t="shared" si="0"/>
        <v>0</v>
      </c>
    </row>
    <row r="52" spans="1:6" ht="12.75">
      <c r="A52" s="37" t="s">
        <v>68</v>
      </c>
      <c r="B52" s="20">
        <v>0</v>
      </c>
      <c r="C52" s="20">
        <v>0</v>
      </c>
      <c r="D52" s="20">
        <v>0</v>
      </c>
      <c r="E52" s="20">
        <v>0</v>
      </c>
      <c r="F52" s="6">
        <f t="shared" si="0"/>
        <v>0</v>
      </c>
    </row>
    <row r="53" spans="1:6" ht="12.75">
      <c r="A53" s="37" t="s">
        <v>69</v>
      </c>
      <c r="B53" s="20">
        <v>0</v>
      </c>
      <c r="C53" s="20">
        <v>0</v>
      </c>
      <c r="D53" s="20">
        <v>0</v>
      </c>
      <c r="E53" s="20">
        <v>0</v>
      </c>
      <c r="F53" s="6">
        <f t="shared" si="0"/>
        <v>0</v>
      </c>
    </row>
    <row r="54" spans="1:6" ht="12.75">
      <c r="A54" s="37" t="s">
        <v>70</v>
      </c>
      <c r="B54" s="20">
        <v>0</v>
      </c>
      <c r="C54" s="20">
        <v>0</v>
      </c>
      <c r="D54" s="20">
        <v>0</v>
      </c>
      <c r="E54" s="20">
        <v>0</v>
      </c>
      <c r="F54" s="6">
        <f>SUM(B54:E54)</f>
        <v>0</v>
      </c>
    </row>
    <row r="55" spans="1:6" ht="12.75">
      <c r="A55" s="37" t="s">
        <v>71</v>
      </c>
      <c r="B55" s="20">
        <v>0</v>
      </c>
      <c r="C55" s="20">
        <v>0</v>
      </c>
      <c r="D55" s="20">
        <v>0</v>
      </c>
      <c r="E55" s="20">
        <v>0</v>
      </c>
      <c r="F55" s="6">
        <f>SUM(B55:E55)</f>
        <v>0</v>
      </c>
    </row>
    <row r="56" spans="1:6" ht="12.75">
      <c r="A56" s="37" t="s">
        <v>72</v>
      </c>
      <c r="B56" s="20">
        <v>0</v>
      </c>
      <c r="C56" s="20">
        <v>0</v>
      </c>
      <c r="D56" s="20">
        <v>0</v>
      </c>
      <c r="E56" s="20">
        <v>0</v>
      </c>
      <c r="F56" s="6">
        <f>SUM(B56:E56)</f>
        <v>0</v>
      </c>
    </row>
    <row r="57" spans="1:6" ht="12.75">
      <c r="A57" s="37" t="s">
        <v>73</v>
      </c>
      <c r="B57" s="20">
        <v>0</v>
      </c>
      <c r="C57" s="20">
        <v>0</v>
      </c>
      <c r="D57" s="20">
        <v>0</v>
      </c>
      <c r="E57" s="20">
        <v>0</v>
      </c>
      <c r="F57" s="6">
        <f>SUM(B57:E57)</f>
        <v>0</v>
      </c>
    </row>
    <row r="58" spans="1:6" ht="12.75">
      <c r="A58" s="37" t="s">
        <v>74</v>
      </c>
      <c r="B58" s="20">
        <v>0</v>
      </c>
      <c r="C58" s="20">
        <v>0</v>
      </c>
      <c r="D58" s="20">
        <v>0</v>
      </c>
      <c r="E58" s="20">
        <v>0</v>
      </c>
      <c r="F58" s="6">
        <f>SUM(B58:E58)</f>
        <v>0</v>
      </c>
    </row>
    <row r="59" spans="1:6" ht="12.75">
      <c r="A59" s="37" t="s">
        <v>0</v>
      </c>
      <c r="B59" s="6"/>
      <c r="C59" s="6"/>
      <c r="D59" s="6"/>
      <c r="E59" s="6"/>
      <c r="F59" s="6"/>
    </row>
    <row r="60" spans="1:6" ht="12.75">
      <c r="A60" s="37" t="s">
        <v>6</v>
      </c>
      <c r="B60" s="6">
        <f>SUM(B6:B58)</f>
        <v>0</v>
      </c>
      <c r="C60" s="6">
        <f>SUM(C6:C58)</f>
        <v>0</v>
      </c>
      <c r="D60" s="6">
        <f>SUM(D6:D58)</f>
        <v>0</v>
      </c>
      <c r="E60" s="6">
        <f>SUM(E6:E58)</f>
        <v>0</v>
      </c>
      <c r="F60" s="6">
        <f>SUM(F6:F58)</f>
        <v>0</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Italic"Continental Investors&amp;R&amp;"Geneva,Bold"UNAUDITED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8.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1.00390625" style="7" bestFit="1" customWidth="1"/>
    <col min="3" max="3" width="13.25390625" style="7" bestFit="1" customWidth="1"/>
    <col min="4" max="4" width="9.25390625" style="7" bestFit="1" customWidth="1"/>
    <col min="5" max="5" width="14.375" style="7" bestFit="1" customWidth="1"/>
    <col min="6" max="6" width="13.253906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4" t="s">
        <v>0</v>
      </c>
      <c r="B1" s="127" t="s">
        <v>92</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0</v>
      </c>
      <c r="E6" s="6">
        <v>0</v>
      </c>
      <c r="F6" s="6">
        <f aca="true" t="shared" si="0" ref="F6:F21">SUM(B6:E6)</f>
        <v>0</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93551553</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2934.9316195518804</v>
      </c>
      <c r="C13" s="6">
        <v>334706.8433804481</v>
      </c>
      <c r="D13" s="6">
        <v>0</v>
      </c>
      <c r="E13" s="6">
        <v>0</v>
      </c>
      <c r="F13" s="6">
        <f t="shared" si="0"/>
        <v>337641.775</v>
      </c>
      <c r="H13" s="7" t="s">
        <v>18</v>
      </c>
      <c r="I13" s="8">
        <v>164813483</v>
      </c>
    </row>
    <row r="14" spans="1:9" ht="12.75">
      <c r="A14" s="37" t="s">
        <v>19</v>
      </c>
      <c r="B14" s="6">
        <v>0</v>
      </c>
      <c r="C14" s="6">
        <v>0</v>
      </c>
      <c r="D14" s="6">
        <v>0</v>
      </c>
      <c r="E14" s="6">
        <v>0</v>
      </c>
      <c r="F14" s="6">
        <f t="shared" si="0"/>
        <v>0</v>
      </c>
      <c r="H14" s="7" t="s">
        <v>20</v>
      </c>
      <c r="I14" s="8">
        <v>5801467.000000001</v>
      </c>
    </row>
    <row r="15" spans="1:9" ht="12.75">
      <c r="A15" s="37" t="s">
        <v>21</v>
      </c>
      <c r="B15" s="6">
        <v>29577.449346237758</v>
      </c>
      <c r="C15" s="6">
        <v>12466579.200653762</v>
      </c>
      <c r="D15" s="6">
        <v>520785</v>
      </c>
      <c r="E15" s="6">
        <v>0</v>
      </c>
      <c r="F15" s="6">
        <f t="shared" si="0"/>
        <v>13016941.649999999</v>
      </c>
      <c r="H15" s="7" t="s">
        <v>22</v>
      </c>
      <c r="I15" s="8">
        <v>0</v>
      </c>
    </row>
    <row r="16" spans="1:6" ht="12.75">
      <c r="A16" s="37" t="s">
        <v>23</v>
      </c>
      <c r="B16" s="6">
        <v>0</v>
      </c>
      <c r="C16" s="6">
        <v>0</v>
      </c>
      <c r="D16" s="6">
        <v>0</v>
      </c>
      <c r="E16" s="6">
        <v>0</v>
      </c>
      <c r="F16" s="6">
        <f t="shared" si="0"/>
        <v>0</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0</v>
      </c>
    </row>
    <row r="19" spans="1:9" ht="12.75">
      <c r="A19" s="37" t="s">
        <v>28</v>
      </c>
      <c r="B19" s="6">
        <v>0</v>
      </c>
      <c r="C19" s="6">
        <v>0</v>
      </c>
      <c r="D19" s="6">
        <v>0</v>
      </c>
      <c r="E19" s="6">
        <v>0</v>
      </c>
      <c r="F19" s="6">
        <f t="shared" si="0"/>
        <v>0</v>
      </c>
      <c r="H19" s="7" t="s">
        <v>29</v>
      </c>
      <c r="I19" s="8">
        <v>-2996</v>
      </c>
    </row>
    <row r="20" spans="1:9" ht="12.75">
      <c r="A20" s="37" t="s">
        <v>30</v>
      </c>
      <c r="B20" s="6">
        <v>0</v>
      </c>
      <c r="C20" s="6">
        <v>0</v>
      </c>
      <c r="D20" s="6">
        <v>0</v>
      </c>
      <c r="E20" s="6">
        <v>0</v>
      </c>
      <c r="F20" s="6">
        <f t="shared" si="0"/>
        <v>0</v>
      </c>
      <c r="H20" s="7" t="s">
        <v>31</v>
      </c>
      <c r="I20" s="8" t="s">
        <v>0</v>
      </c>
    </row>
    <row r="21" spans="1:9" ht="12.75">
      <c r="A21" s="37" t="s">
        <v>32</v>
      </c>
      <c r="B21" s="6">
        <v>0</v>
      </c>
      <c r="C21" s="6">
        <v>0</v>
      </c>
      <c r="D21" s="6">
        <v>0</v>
      </c>
      <c r="E21" s="6">
        <v>0</v>
      </c>
      <c r="F21" s="6">
        <f t="shared" si="0"/>
        <v>0</v>
      </c>
      <c r="H21" s="7" t="s">
        <v>33</v>
      </c>
      <c r="I21" s="8">
        <v>2338788.8249999997</v>
      </c>
    </row>
    <row r="22" spans="1:9" ht="12.75">
      <c r="A22" s="37" t="s">
        <v>34</v>
      </c>
      <c r="B22" s="6">
        <v>0</v>
      </c>
      <c r="C22" s="6">
        <v>0</v>
      </c>
      <c r="D22" s="6">
        <v>0</v>
      </c>
      <c r="E22" s="6">
        <v>0</v>
      </c>
      <c r="F22" s="6">
        <f aca="true" t="shared" si="1" ref="F22:F37">SUM(B22:E22)</f>
        <v>0</v>
      </c>
      <c r="H22" s="7" t="s">
        <v>35</v>
      </c>
      <c r="I22" s="8" t="s">
        <v>0</v>
      </c>
    </row>
    <row r="23" spans="1:9" ht="12.75">
      <c r="A23" s="37" t="s">
        <v>36</v>
      </c>
      <c r="B23" s="6">
        <v>0</v>
      </c>
      <c r="C23" s="6">
        <v>0</v>
      </c>
      <c r="D23" s="6">
        <v>0</v>
      </c>
      <c r="E23" s="6">
        <v>0</v>
      </c>
      <c r="F23" s="6">
        <f t="shared" si="1"/>
        <v>0</v>
      </c>
      <c r="H23" s="7" t="s">
        <v>37</v>
      </c>
      <c r="I23" s="8">
        <v>42427690.99999999</v>
      </c>
    </row>
    <row r="24" spans="1:6" ht="12.75">
      <c r="A24" s="37" t="s">
        <v>38</v>
      </c>
      <c r="B24" s="6">
        <v>0</v>
      </c>
      <c r="C24" s="6">
        <v>0</v>
      </c>
      <c r="D24" s="6">
        <v>0</v>
      </c>
      <c r="E24" s="6">
        <v>0</v>
      </c>
      <c r="F24" s="6">
        <f t="shared" si="1"/>
        <v>0</v>
      </c>
    </row>
    <row r="25" spans="1:9" ht="12.75">
      <c r="A25" s="37" t="s">
        <v>39</v>
      </c>
      <c r="B25" s="6">
        <v>0</v>
      </c>
      <c r="C25" s="6">
        <v>0</v>
      </c>
      <c r="D25" s="6">
        <v>0</v>
      </c>
      <c r="E25" s="6">
        <v>0</v>
      </c>
      <c r="F25" s="6">
        <f t="shared" si="1"/>
        <v>0</v>
      </c>
      <c r="H25" s="7" t="s">
        <v>40</v>
      </c>
      <c r="I25" s="8">
        <f>SUM(I10:I15)-SUM(I18:I23)</f>
        <v>219403019.175</v>
      </c>
    </row>
    <row r="26" spans="1:9" ht="12.75">
      <c r="A26" s="37" t="s">
        <v>41</v>
      </c>
      <c r="B26" s="6">
        <v>512431.65251687786</v>
      </c>
      <c r="C26" s="6">
        <v>2400660.497483122</v>
      </c>
      <c r="D26" s="6">
        <v>5900</v>
      </c>
      <c r="E26" s="6">
        <v>0</v>
      </c>
      <c r="F26" s="6">
        <f t="shared" si="1"/>
        <v>2918992.15</v>
      </c>
      <c r="H26" s="7" t="s">
        <v>42</v>
      </c>
      <c r="I26" s="8">
        <f>+F60</f>
        <v>219403019.175</v>
      </c>
    </row>
    <row r="27" spans="1:6" ht="12.75">
      <c r="A27" s="37" t="s">
        <v>43</v>
      </c>
      <c r="B27" s="6">
        <v>0</v>
      </c>
      <c r="C27" s="6">
        <v>0</v>
      </c>
      <c r="D27" s="6">
        <v>0</v>
      </c>
      <c r="E27" s="6">
        <v>0</v>
      </c>
      <c r="F27" s="6">
        <f t="shared" si="1"/>
        <v>0</v>
      </c>
    </row>
    <row r="28" spans="1:6" ht="12.75">
      <c r="A28" s="37" t="s">
        <v>44</v>
      </c>
      <c r="B28" s="6">
        <v>0</v>
      </c>
      <c r="C28" s="6">
        <v>0</v>
      </c>
      <c r="D28" s="6">
        <v>0</v>
      </c>
      <c r="E28" s="6">
        <v>0</v>
      </c>
      <c r="F28" s="6">
        <f t="shared" si="1"/>
        <v>0</v>
      </c>
    </row>
    <row r="29" spans="1:6" ht="12.75">
      <c r="A29" s="37" t="s">
        <v>45</v>
      </c>
      <c r="B29" s="6">
        <v>0</v>
      </c>
      <c r="C29" s="6">
        <v>0</v>
      </c>
      <c r="D29" s="6">
        <v>0</v>
      </c>
      <c r="E29" s="6">
        <v>0</v>
      </c>
      <c r="F29" s="6">
        <f t="shared" si="1"/>
        <v>0</v>
      </c>
    </row>
    <row r="30" spans="1:6" ht="12.75">
      <c r="A30" s="37" t="s">
        <v>46</v>
      </c>
      <c r="B30" s="6">
        <v>0</v>
      </c>
      <c r="C30" s="6">
        <v>0</v>
      </c>
      <c r="D30" s="6">
        <v>0</v>
      </c>
      <c r="E30" s="6">
        <v>0</v>
      </c>
      <c r="F30" s="6">
        <f t="shared" si="1"/>
        <v>0</v>
      </c>
    </row>
    <row r="31" spans="1:6" ht="12.75">
      <c r="A31" s="37" t="s">
        <v>47</v>
      </c>
      <c r="B31" s="6">
        <v>0</v>
      </c>
      <c r="C31" s="6">
        <v>0</v>
      </c>
      <c r="D31" s="6">
        <v>0</v>
      </c>
      <c r="E31" s="6">
        <v>0</v>
      </c>
      <c r="F31" s="6">
        <f t="shared" si="1"/>
        <v>0</v>
      </c>
    </row>
    <row r="32" spans="1:6" ht="12.75">
      <c r="A32" s="37" t="s">
        <v>48</v>
      </c>
      <c r="B32" s="6">
        <v>0</v>
      </c>
      <c r="C32" s="6">
        <v>0</v>
      </c>
      <c r="D32" s="6">
        <v>0</v>
      </c>
      <c r="E32" s="6">
        <v>0</v>
      </c>
      <c r="F32" s="6">
        <f t="shared" si="1"/>
        <v>0</v>
      </c>
    </row>
    <row r="33" spans="1:6" ht="12.75">
      <c r="A33" s="37" t="s">
        <v>49</v>
      </c>
      <c r="B33" s="6">
        <v>0</v>
      </c>
      <c r="C33" s="6">
        <v>0</v>
      </c>
      <c r="D33" s="6">
        <v>0</v>
      </c>
      <c r="E33" s="6">
        <v>0</v>
      </c>
      <c r="F33" s="6">
        <f t="shared" si="1"/>
        <v>0</v>
      </c>
    </row>
    <row r="34" spans="1:6" ht="12.75">
      <c r="A34" s="37" t="s">
        <v>50</v>
      </c>
      <c r="B34" s="6">
        <v>0</v>
      </c>
      <c r="C34" s="6">
        <v>0</v>
      </c>
      <c r="D34" s="6">
        <v>0</v>
      </c>
      <c r="E34" s="6">
        <v>0</v>
      </c>
      <c r="F34" s="6">
        <f t="shared" si="1"/>
        <v>0</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0</v>
      </c>
      <c r="C37" s="6">
        <v>0</v>
      </c>
      <c r="D37" s="6">
        <v>0</v>
      </c>
      <c r="E37" s="6">
        <v>0</v>
      </c>
      <c r="F37" s="6">
        <f t="shared" si="1"/>
        <v>0</v>
      </c>
    </row>
    <row r="38" spans="1:6" ht="12.75">
      <c r="A38" s="37" t="s">
        <v>54</v>
      </c>
      <c r="B38" s="6">
        <v>0</v>
      </c>
      <c r="C38" s="6">
        <v>0</v>
      </c>
      <c r="D38" s="6">
        <v>0</v>
      </c>
      <c r="E38" s="6">
        <v>0</v>
      </c>
      <c r="F38" s="6">
        <f aca="true" t="shared" si="2" ref="F38:F53">SUM(B38:E38)</f>
        <v>0</v>
      </c>
    </row>
    <row r="39" spans="1:6" ht="12.75">
      <c r="A39" s="37" t="s">
        <v>55</v>
      </c>
      <c r="B39" s="6">
        <v>0</v>
      </c>
      <c r="C39" s="6">
        <v>0</v>
      </c>
      <c r="D39" s="6">
        <v>0</v>
      </c>
      <c r="E39" s="6">
        <v>0</v>
      </c>
      <c r="F39" s="6">
        <f t="shared" si="2"/>
        <v>0</v>
      </c>
    </row>
    <row r="40" spans="1:6" ht="12.75">
      <c r="A40" s="37" t="s">
        <v>56</v>
      </c>
      <c r="B40" s="6">
        <v>0</v>
      </c>
      <c r="C40" s="6">
        <v>0</v>
      </c>
      <c r="D40" s="6">
        <v>0</v>
      </c>
      <c r="E40" s="6">
        <v>0</v>
      </c>
      <c r="F40" s="6">
        <f t="shared" si="2"/>
        <v>0</v>
      </c>
    </row>
    <row r="41" spans="1:6" ht="12.75">
      <c r="A41" s="37" t="s">
        <v>57</v>
      </c>
      <c r="B41" s="6">
        <v>0</v>
      </c>
      <c r="C41" s="6">
        <v>0</v>
      </c>
      <c r="D41" s="6">
        <v>0</v>
      </c>
      <c r="E41" s="6">
        <v>0</v>
      </c>
      <c r="F41" s="6">
        <f t="shared" si="2"/>
        <v>0</v>
      </c>
    </row>
    <row r="42" spans="1:6" ht="12.75">
      <c r="A42" s="37" t="s">
        <v>58</v>
      </c>
      <c r="B42" s="6">
        <v>0</v>
      </c>
      <c r="C42" s="6">
        <v>0</v>
      </c>
      <c r="D42" s="6">
        <v>0</v>
      </c>
      <c r="E42" s="6">
        <v>0</v>
      </c>
      <c r="F42" s="6">
        <f t="shared" si="2"/>
        <v>0</v>
      </c>
    </row>
    <row r="43" spans="1:6" ht="12.75">
      <c r="A43" s="37" t="s">
        <v>59</v>
      </c>
      <c r="B43" s="6">
        <v>0</v>
      </c>
      <c r="C43" s="6">
        <v>0</v>
      </c>
      <c r="D43" s="6">
        <v>0</v>
      </c>
      <c r="E43" s="6">
        <v>0</v>
      </c>
      <c r="F43" s="6">
        <f t="shared" si="2"/>
        <v>0</v>
      </c>
    </row>
    <row r="44" spans="1:6" ht="12.75">
      <c r="A44" s="37" t="s">
        <v>60</v>
      </c>
      <c r="B44" s="6">
        <v>2051632.7577777961</v>
      </c>
      <c r="C44" s="6">
        <v>200945131.89222223</v>
      </c>
      <c r="D44" s="6">
        <v>36843</v>
      </c>
      <c r="E44" s="6">
        <v>0</v>
      </c>
      <c r="F44" s="6">
        <f t="shared" si="2"/>
        <v>203033607.65000004</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0</v>
      </c>
      <c r="C47" s="6">
        <v>0</v>
      </c>
      <c r="D47" s="6">
        <v>0</v>
      </c>
      <c r="E47" s="6">
        <v>0</v>
      </c>
      <c r="F47" s="6">
        <f t="shared" si="2"/>
        <v>0</v>
      </c>
    </row>
    <row r="48" spans="1:6" ht="12.75">
      <c r="A48" s="37" t="s">
        <v>64</v>
      </c>
      <c r="B48" s="6">
        <v>0</v>
      </c>
      <c r="C48" s="6">
        <v>0</v>
      </c>
      <c r="D48" s="6">
        <v>0</v>
      </c>
      <c r="E48" s="6">
        <v>0</v>
      </c>
      <c r="F48" s="6">
        <f t="shared" si="2"/>
        <v>0</v>
      </c>
    </row>
    <row r="49" spans="1:6" ht="12.75">
      <c r="A49" s="37" t="s">
        <v>65</v>
      </c>
      <c r="B49" s="6">
        <v>0</v>
      </c>
      <c r="C49" s="6">
        <v>0</v>
      </c>
      <c r="D49" s="6">
        <v>0</v>
      </c>
      <c r="E49" s="6">
        <v>0</v>
      </c>
      <c r="F49" s="6">
        <f t="shared" si="2"/>
        <v>0</v>
      </c>
    </row>
    <row r="50" spans="1:6" ht="12.75">
      <c r="A50" s="37" t="s">
        <v>66</v>
      </c>
      <c r="B50" s="6">
        <v>0</v>
      </c>
      <c r="C50" s="6">
        <v>0</v>
      </c>
      <c r="D50" s="6">
        <v>0</v>
      </c>
      <c r="E50" s="6">
        <v>0</v>
      </c>
      <c r="F50" s="6">
        <f t="shared" si="2"/>
        <v>0</v>
      </c>
    </row>
    <row r="51" spans="1:6" ht="12.75">
      <c r="A51" s="37" t="s">
        <v>67</v>
      </c>
      <c r="B51" s="6">
        <v>0</v>
      </c>
      <c r="C51" s="6">
        <v>0</v>
      </c>
      <c r="D51" s="6">
        <v>0</v>
      </c>
      <c r="E51" s="6">
        <v>0</v>
      </c>
      <c r="F51" s="6">
        <f t="shared" si="2"/>
        <v>0</v>
      </c>
    </row>
    <row r="52" spans="1:6" ht="12.75">
      <c r="A52" s="37" t="s">
        <v>68</v>
      </c>
      <c r="B52" s="6">
        <v>0</v>
      </c>
      <c r="C52" s="6">
        <v>0</v>
      </c>
      <c r="D52" s="6">
        <v>0</v>
      </c>
      <c r="E52" s="6">
        <v>0</v>
      </c>
      <c r="F52" s="6">
        <f t="shared" si="2"/>
        <v>0</v>
      </c>
    </row>
    <row r="53" spans="1:6" ht="12.75">
      <c r="A53" s="37" t="s">
        <v>69</v>
      </c>
      <c r="B53" s="6">
        <v>0</v>
      </c>
      <c r="C53" s="6">
        <v>0</v>
      </c>
      <c r="D53" s="6">
        <v>0</v>
      </c>
      <c r="E53" s="6">
        <v>0</v>
      </c>
      <c r="F53" s="6">
        <f t="shared" si="2"/>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95835.95</v>
      </c>
      <c r="D57" s="6">
        <v>0</v>
      </c>
      <c r="E57" s="6">
        <v>0</v>
      </c>
      <c r="F57" s="6">
        <f>SUM(B57:E57)</f>
        <v>95835.95</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2596576.7912604637</v>
      </c>
      <c r="C60" s="6">
        <f>SUM(C6:C58)</f>
        <v>216242914.38373953</v>
      </c>
      <c r="D60" s="6">
        <f>SUM(D6:D58)</f>
        <v>563528</v>
      </c>
      <c r="E60" s="6">
        <f>SUM(E6:E58)</f>
        <v>0</v>
      </c>
      <c r="F60" s="6">
        <f>SUM(F6:F58)</f>
        <v>219403019.175</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Italic"Corporate Life Insurance Company&amp;R&amp;"Geneva,Bold"UNAUDITED
© NOLHGA 97</oddHeader>
    <oddFooter>&amp;L&amp;B&amp;IFor member company and associations use only.  The data utilizes estimates and excludes many costs incurred directly by the State Guaranty Associations.  It MAY NOT be utilized in protesting actual assessments made by Guaranty Associations.</oddFooter>
  </headerFooter>
</worksheet>
</file>

<file path=xl/worksheets/sheet19.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5.75390625" style="7" bestFit="1" customWidth="1"/>
    <col min="3" max="3" width="12.1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7" t="s">
        <v>319</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41693.0454488201</v>
      </c>
      <c r="D6" s="6">
        <v>0</v>
      </c>
      <c r="E6" s="6">
        <v>0</v>
      </c>
      <c r="F6" s="6">
        <f aca="true" t="shared" si="0" ref="F6:F21">SUM(B6:E6)</f>
        <v>41693.0454488201</v>
      </c>
      <c r="H6" s="7" t="s">
        <v>8</v>
      </c>
      <c r="I6" s="8" t="s">
        <v>0</v>
      </c>
    </row>
    <row r="7" spans="1:6" ht="12" customHeight="1">
      <c r="A7" s="37" t="s">
        <v>9</v>
      </c>
      <c r="B7" s="6">
        <v>0</v>
      </c>
      <c r="C7" s="6">
        <v>0</v>
      </c>
      <c r="D7" s="6">
        <v>0</v>
      </c>
      <c r="E7" s="6">
        <v>0</v>
      </c>
      <c r="F7" s="6">
        <f t="shared" si="0"/>
        <v>0</v>
      </c>
    </row>
    <row r="8" spans="1:9" ht="12.75">
      <c r="A8" s="37" t="s">
        <v>10</v>
      </c>
      <c r="B8" s="6">
        <v>0</v>
      </c>
      <c r="C8" s="6">
        <v>6533853.29</v>
      </c>
      <c r="D8" s="6">
        <v>0</v>
      </c>
      <c r="E8" s="6">
        <v>0</v>
      </c>
      <c r="F8" s="6">
        <f t="shared" si="0"/>
        <v>6533853.29</v>
      </c>
      <c r="H8" s="7" t="s">
        <v>0</v>
      </c>
      <c r="I8" s="8" t="s">
        <v>0</v>
      </c>
    </row>
    <row r="9" spans="1:9" ht="12.75">
      <c r="A9" s="37" t="s">
        <v>11</v>
      </c>
      <c r="B9" s="6">
        <v>0</v>
      </c>
      <c r="C9" s="6">
        <v>869016.9082559256</v>
      </c>
      <c r="D9" s="6">
        <v>0</v>
      </c>
      <c r="E9" s="6">
        <v>0</v>
      </c>
      <c r="F9" s="6">
        <f t="shared" si="0"/>
        <v>869016.9082559256</v>
      </c>
      <c r="H9" s="7" t="s">
        <v>0</v>
      </c>
      <c r="I9" s="8" t="s">
        <v>0</v>
      </c>
    </row>
    <row r="10" spans="1:9" ht="12.75">
      <c r="A10" s="37" t="s">
        <v>12</v>
      </c>
      <c r="B10" s="6">
        <v>0</v>
      </c>
      <c r="C10" s="6">
        <v>0</v>
      </c>
      <c r="D10" s="6">
        <v>0</v>
      </c>
      <c r="E10" s="6">
        <v>0</v>
      </c>
      <c r="F10" s="6">
        <f t="shared" si="0"/>
        <v>0</v>
      </c>
      <c r="H10" s="7" t="s">
        <v>13</v>
      </c>
      <c r="I10" s="8">
        <v>18947439.99999999</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15506.479522211892</v>
      </c>
      <c r="D13" s="6">
        <v>0</v>
      </c>
      <c r="E13" s="6">
        <v>0</v>
      </c>
      <c r="F13" s="6">
        <f t="shared" si="0"/>
        <v>15506.479522211892</v>
      </c>
      <c r="H13" s="7" t="s">
        <v>18</v>
      </c>
      <c r="I13" s="8">
        <v>67243</v>
      </c>
    </row>
    <row r="14" spans="1:9" ht="12.75">
      <c r="A14" s="37" t="s">
        <v>19</v>
      </c>
      <c r="B14" s="6">
        <v>0</v>
      </c>
      <c r="C14" s="6">
        <v>0</v>
      </c>
      <c r="D14" s="6">
        <v>0</v>
      </c>
      <c r="E14" s="6">
        <v>0</v>
      </c>
      <c r="F14" s="6">
        <f t="shared" si="0"/>
        <v>0</v>
      </c>
      <c r="H14" s="7" t="s">
        <v>20</v>
      </c>
      <c r="I14" s="8">
        <v>201589</v>
      </c>
    </row>
    <row r="15" spans="1:9" ht="12.75">
      <c r="A15" s="37" t="s">
        <v>21</v>
      </c>
      <c r="B15" s="6">
        <v>0</v>
      </c>
      <c r="C15" s="6">
        <v>298624.6573505703</v>
      </c>
      <c r="D15" s="6">
        <v>0</v>
      </c>
      <c r="E15" s="6">
        <v>0</v>
      </c>
      <c r="F15" s="6">
        <f t="shared" si="0"/>
        <v>298624.6573505703</v>
      </c>
      <c r="H15" s="7" t="s">
        <v>22</v>
      </c>
      <c r="I15" s="8">
        <v>645783.39</v>
      </c>
    </row>
    <row r="16" spans="1:6" ht="12.75">
      <c r="A16" s="37" t="s">
        <v>23</v>
      </c>
      <c r="B16" s="6">
        <v>0</v>
      </c>
      <c r="C16" s="6">
        <v>27730.995602514053</v>
      </c>
      <c r="D16" s="6">
        <v>0</v>
      </c>
      <c r="E16" s="6">
        <v>0</v>
      </c>
      <c r="F16" s="6">
        <f t="shared" si="0"/>
        <v>27730.995602514053</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0</v>
      </c>
    </row>
    <row r="19" spans="1:9" ht="12.75">
      <c r="A19" s="37" t="s">
        <v>28</v>
      </c>
      <c r="B19" s="6">
        <v>0</v>
      </c>
      <c r="C19" s="6">
        <v>2517282.4796487065</v>
      </c>
      <c r="D19" s="6">
        <v>0</v>
      </c>
      <c r="E19" s="6">
        <v>0</v>
      </c>
      <c r="F19" s="6">
        <f t="shared" si="0"/>
        <v>2517282.4796487065</v>
      </c>
      <c r="H19" s="7" t="s">
        <v>29</v>
      </c>
      <c r="I19" s="8">
        <v>-4124280.48</v>
      </c>
    </row>
    <row r="20" spans="1:9" ht="12.75">
      <c r="A20" s="37" t="s">
        <v>30</v>
      </c>
      <c r="B20" s="6">
        <v>0</v>
      </c>
      <c r="C20" s="6">
        <v>124594.8342434305</v>
      </c>
      <c r="D20" s="6">
        <v>0</v>
      </c>
      <c r="E20" s="6">
        <v>0</v>
      </c>
      <c r="F20" s="6">
        <f t="shared" si="0"/>
        <v>124594.8342434305</v>
      </c>
      <c r="H20" s="7" t="s">
        <v>31</v>
      </c>
      <c r="I20" s="8" t="s">
        <v>0</v>
      </c>
    </row>
    <row r="21" spans="1:9" ht="12.75">
      <c r="A21" s="37" t="s">
        <v>32</v>
      </c>
      <c r="B21" s="6">
        <v>0</v>
      </c>
      <c r="C21" s="6">
        <v>21989.2797082091</v>
      </c>
      <c r="D21" s="6">
        <v>0</v>
      </c>
      <c r="E21" s="6">
        <v>0</v>
      </c>
      <c r="F21" s="6">
        <f t="shared" si="0"/>
        <v>21989.2797082091</v>
      </c>
      <c r="H21" s="7" t="s">
        <v>33</v>
      </c>
      <c r="I21" s="8">
        <v>999999.9999999992</v>
      </c>
    </row>
    <row r="22" spans="1:9" ht="12.75">
      <c r="A22" s="37" t="s">
        <v>34</v>
      </c>
      <c r="B22" s="6">
        <v>0</v>
      </c>
      <c r="C22" s="6">
        <v>95043.07761142324</v>
      </c>
      <c r="D22" s="6">
        <v>0</v>
      </c>
      <c r="E22" s="6">
        <v>0</v>
      </c>
      <c r="F22" s="6">
        <f aca="true" t="shared" si="1" ref="F22:F37">SUM(B22:E22)</f>
        <v>95043.07761142324</v>
      </c>
      <c r="H22" s="7" t="s">
        <v>35</v>
      </c>
      <c r="I22" s="8" t="s">
        <v>0</v>
      </c>
    </row>
    <row r="23" spans="1:9" ht="12.75">
      <c r="A23" s="37" t="s">
        <v>36</v>
      </c>
      <c r="B23" s="6">
        <v>0</v>
      </c>
      <c r="C23" s="6">
        <v>155296.13073387736</v>
      </c>
      <c r="D23" s="6">
        <v>0</v>
      </c>
      <c r="E23" s="6">
        <v>0</v>
      </c>
      <c r="F23" s="6">
        <f t="shared" si="1"/>
        <v>155296.13073387736</v>
      </c>
      <c r="H23" s="7" t="s">
        <v>37</v>
      </c>
      <c r="I23" s="8">
        <v>3108999</v>
      </c>
    </row>
    <row r="24" spans="1:6" ht="12.75">
      <c r="A24" s="37" t="s">
        <v>38</v>
      </c>
      <c r="B24" s="6">
        <v>0</v>
      </c>
      <c r="C24" s="6">
        <v>0</v>
      </c>
      <c r="D24" s="6">
        <v>0</v>
      </c>
      <c r="E24" s="6">
        <v>0</v>
      </c>
      <c r="F24" s="6">
        <f t="shared" si="1"/>
        <v>0</v>
      </c>
    </row>
    <row r="25" spans="1:9" ht="12.75">
      <c r="A25" s="37" t="s">
        <v>39</v>
      </c>
      <c r="B25" s="6">
        <v>0</v>
      </c>
      <c r="C25" s="6">
        <v>0</v>
      </c>
      <c r="D25" s="6">
        <v>0</v>
      </c>
      <c r="E25" s="6">
        <v>0</v>
      </c>
      <c r="F25" s="6">
        <f t="shared" si="1"/>
        <v>0</v>
      </c>
      <c r="H25" s="7" t="s">
        <v>40</v>
      </c>
      <c r="I25" s="8">
        <f>SUM(I10:I15)-SUM(I18:I23)</f>
        <v>19877336.86999999</v>
      </c>
    </row>
    <row r="26" spans="1:9" ht="12.75">
      <c r="A26" s="37" t="s">
        <v>41</v>
      </c>
      <c r="B26" s="6">
        <v>0</v>
      </c>
      <c r="C26" s="6">
        <v>112616.38364754306</v>
      </c>
      <c r="D26" s="6">
        <v>0</v>
      </c>
      <c r="E26" s="6">
        <v>0</v>
      </c>
      <c r="F26" s="6">
        <f t="shared" si="1"/>
        <v>112616.38364754306</v>
      </c>
      <c r="H26" s="7" t="s">
        <v>42</v>
      </c>
      <c r="I26" s="8">
        <f>+F60</f>
        <v>19877336.869999997</v>
      </c>
    </row>
    <row r="27" spans="1:6" ht="12.75">
      <c r="A27" s="37" t="s">
        <v>43</v>
      </c>
      <c r="B27" s="6">
        <v>0</v>
      </c>
      <c r="C27" s="6">
        <v>8304.743068691123</v>
      </c>
      <c r="D27" s="6">
        <v>0</v>
      </c>
      <c r="E27" s="6">
        <v>0</v>
      </c>
      <c r="F27" s="6">
        <f t="shared" si="1"/>
        <v>8304.743068691123</v>
      </c>
    </row>
    <row r="28" spans="1:6" ht="12.75">
      <c r="A28" s="37" t="s">
        <v>44</v>
      </c>
      <c r="B28" s="6">
        <v>0</v>
      </c>
      <c r="C28" s="6">
        <v>61970.43567973326</v>
      </c>
      <c r="D28" s="6">
        <v>0</v>
      </c>
      <c r="E28" s="6">
        <v>0</v>
      </c>
      <c r="F28" s="6">
        <f t="shared" si="1"/>
        <v>61970.43567973326</v>
      </c>
    </row>
    <row r="29" spans="1:6" ht="12.75">
      <c r="A29" s="37" t="s">
        <v>45</v>
      </c>
      <c r="B29" s="6">
        <v>0</v>
      </c>
      <c r="C29" s="6">
        <v>26344.42906757547</v>
      </c>
      <c r="D29" s="6">
        <v>0</v>
      </c>
      <c r="E29" s="6">
        <v>0</v>
      </c>
      <c r="F29" s="6">
        <f t="shared" si="1"/>
        <v>26344.42906757547</v>
      </c>
    </row>
    <row r="30" spans="1:6" ht="12.75">
      <c r="A30" s="37" t="s">
        <v>46</v>
      </c>
      <c r="B30" s="6">
        <v>0</v>
      </c>
      <c r="C30" s="6">
        <v>74585.90875414906</v>
      </c>
      <c r="D30" s="6">
        <v>0</v>
      </c>
      <c r="E30" s="6">
        <v>0</v>
      </c>
      <c r="F30" s="6">
        <f t="shared" si="1"/>
        <v>74585.90875414906</v>
      </c>
    </row>
    <row r="31" spans="1:6" ht="12.75">
      <c r="A31" s="37" t="s">
        <v>47</v>
      </c>
      <c r="B31" s="6">
        <v>0</v>
      </c>
      <c r="C31" s="6">
        <v>683271.1117880624</v>
      </c>
      <c r="D31" s="6">
        <v>0</v>
      </c>
      <c r="E31" s="6">
        <v>0</v>
      </c>
      <c r="F31" s="6">
        <f t="shared" si="1"/>
        <v>683271.1117880624</v>
      </c>
    </row>
    <row r="32" spans="1:6" ht="12.75">
      <c r="A32" s="37" t="s">
        <v>48</v>
      </c>
      <c r="B32" s="6">
        <v>0</v>
      </c>
      <c r="C32" s="6">
        <v>0</v>
      </c>
      <c r="D32" s="6">
        <v>0</v>
      </c>
      <c r="E32" s="6">
        <v>0</v>
      </c>
      <c r="F32" s="6">
        <f t="shared" si="1"/>
        <v>0</v>
      </c>
    </row>
    <row r="33" spans="1:6" ht="12.75">
      <c r="A33" s="37" t="s">
        <v>49</v>
      </c>
      <c r="B33" s="6">
        <v>0</v>
      </c>
      <c r="C33" s="6">
        <v>0</v>
      </c>
      <c r="D33" s="6">
        <v>0</v>
      </c>
      <c r="E33" s="6">
        <v>0</v>
      </c>
      <c r="F33" s="6">
        <f t="shared" si="1"/>
        <v>0</v>
      </c>
    </row>
    <row r="34" spans="1:6" ht="12.75">
      <c r="A34" s="37" t="s">
        <v>50</v>
      </c>
      <c r="B34" s="6">
        <v>0</v>
      </c>
      <c r="C34" s="6">
        <v>34904.58870795755</v>
      </c>
      <c r="D34" s="6">
        <v>0</v>
      </c>
      <c r="E34" s="6">
        <v>0</v>
      </c>
      <c r="F34" s="6">
        <f t="shared" si="1"/>
        <v>34904.58870795755</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0</v>
      </c>
      <c r="C37" s="6">
        <v>0</v>
      </c>
      <c r="D37" s="6">
        <v>0</v>
      </c>
      <c r="E37" s="6">
        <v>0</v>
      </c>
      <c r="F37" s="6">
        <f t="shared" si="1"/>
        <v>0</v>
      </c>
    </row>
    <row r="38" spans="1:6" ht="12.75">
      <c r="A38" s="37" t="s">
        <v>54</v>
      </c>
      <c r="B38" s="6">
        <v>0</v>
      </c>
      <c r="C38" s="6">
        <v>0</v>
      </c>
      <c r="D38" s="6">
        <v>0</v>
      </c>
      <c r="E38" s="6">
        <v>0</v>
      </c>
      <c r="F38" s="6">
        <f aca="true" t="shared" si="2" ref="F38:F53">SUM(B38:E38)</f>
        <v>0</v>
      </c>
    </row>
    <row r="39" spans="1:6" ht="12.75">
      <c r="A39" s="37" t="s">
        <v>55</v>
      </c>
      <c r="B39" s="6">
        <v>0</v>
      </c>
      <c r="C39" s="6">
        <v>2137.0118588075175</v>
      </c>
      <c r="D39" s="6">
        <v>0</v>
      </c>
      <c r="E39" s="6">
        <v>0</v>
      </c>
      <c r="F39" s="6">
        <f t="shared" si="2"/>
        <v>2137.0118588075175</v>
      </c>
    </row>
    <row r="40" spans="1:6" ht="12.75">
      <c r="A40" s="37" t="s">
        <v>56</v>
      </c>
      <c r="B40" s="6">
        <v>0</v>
      </c>
      <c r="C40" s="6">
        <v>102556.47614499486</v>
      </c>
      <c r="D40" s="6">
        <v>0</v>
      </c>
      <c r="E40" s="6">
        <v>0</v>
      </c>
      <c r="F40" s="6">
        <f t="shared" si="2"/>
        <v>102556.47614499486</v>
      </c>
    </row>
    <row r="41" spans="1:6" ht="12.75">
      <c r="A41" s="37" t="s">
        <v>57</v>
      </c>
      <c r="B41" s="6">
        <v>0</v>
      </c>
      <c r="C41" s="6">
        <v>187520.61292786364</v>
      </c>
      <c r="D41" s="6">
        <v>0</v>
      </c>
      <c r="E41" s="6">
        <v>0</v>
      </c>
      <c r="F41" s="6">
        <f t="shared" si="2"/>
        <v>187520.61292786364</v>
      </c>
    </row>
    <row r="42" spans="1:6" ht="12.75">
      <c r="A42" s="37" t="s">
        <v>58</v>
      </c>
      <c r="B42" s="6">
        <v>0</v>
      </c>
      <c r="C42" s="6">
        <v>392597.5956804254</v>
      </c>
      <c r="D42" s="6">
        <v>0</v>
      </c>
      <c r="E42" s="6">
        <v>0</v>
      </c>
      <c r="F42" s="6">
        <f t="shared" si="2"/>
        <v>392597.5956804254</v>
      </c>
    </row>
    <row r="43" spans="1:6" ht="12.75">
      <c r="A43" s="37" t="s">
        <v>59</v>
      </c>
      <c r="B43" s="6">
        <v>0</v>
      </c>
      <c r="C43" s="6">
        <v>143815.86948042974</v>
      </c>
      <c r="D43" s="6">
        <v>0</v>
      </c>
      <c r="E43" s="6">
        <v>0</v>
      </c>
      <c r="F43" s="6">
        <f t="shared" si="2"/>
        <v>143815.86948042974</v>
      </c>
    </row>
    <row r="44" spans="1:6" ht="12.75">
      <c r="A44" s="37" t="s">
        <v>60</v>
      </c>
      <c r="B44" s="6">
        <v>0</v>
      </c>
      <c r="C44" s="6">
        <v>6533853.29</v>
      </c>
      <c r="D44" s="6">
        <v>0</v>
      </c>
      <c r="E44" s="6">
        <v>0</v>
      </c>
      <c r="F44" s="6">
        <f t="shared" si="2"/>
        <v>6533853.29</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0</v>
      </c>
      <c r="C47" s="6">
        <v>0</v>
      </c>
      <c r="D47" s="6">
        <v>0</v>
      </c>
      <c r="E47" s="6">
        <v>0</v>
      </c>
      <c r="F47" s="6">
        <f t="shared" si="2"/>
        <v>0</v>
      </c>
    </row>
    <row r="48" spans="1:6" ht="12.75">
      <c r="A48" s="37" t="s">
        <v>64</v>
      </c>
      <c r="B48" s="6">
        <v>0</v>
      </c>
      <c r="C48" s="6">
        <v>38504.053097803604</v>
      </c>
      <c r="D48" s="6">
        <v>0</v>
      </c>
      <c r="E48" s="6">
        <v>0</v>
      </c>
      <c r="F48" s="6">
        <f t="shared" si="2"/>
        <v>38504.053097803604</v>
      </c>
    </row>
    <row r="49" spans="1:6" ht="12.75">
      <c r="A49" s="37" t="s">
        <v>65</v>
      </c>
      <c r="B49" s="6">
        <v>0</v>
      </c>
      <c r="C49" s="6">
        <v>219065.25475640365</v>
      </c>
      <c r="D49" s="6">
        <v>0</v>
      </c>
      <c r="E49" s="6">
        <v>0</v>
      </c>
      <c r="F49" s="6">
        <f t="shared" si="2"/>
        <v>219065.25475640365</v>
      </c>
    </row>
    <row r="50" spans="1:6" ht="12.75">
      <c r="A50" s="37" t="s">
        <v>66</v>
      </c>
      <c r="B50" s="6">
        <v>0</v>
      </c>
      <c r="C50" s="6">
        <v>272031.5577906304</v>
      </c>
      <c r="D50" s="6">
        <v>0</v>
      </c>
      <c r="E50" s="6">
        <v>0</v>
      </c>
      <c r="F50" s="6">
        <f t="shared" si="2"/>
        <v>272031.5577906304</v>
      </c>
    </row>
    <row r="51" spans="1:6" ht="12.75">
      <c r="A51" s="37" t="s">
        <v>67</v>
      </c>
      <c r="B51" s="6">
        <v>0</v>
      </c>
      <c r="C51" s="6">
        <v>24691.397303157282</v>
      </c>
      <c r="D51" s="6">
        <v>0</v>
      </c>
      <c r="E51" s="6">
        <v>0</v>
      </c>
      <c r="F51" s="6">
        <f t="shared" si="2"/>
        <v>24691.397303157282</v>
      </c>
    </row>
    <row r="52" spans="1:6" ht="12.75">
      <c r="A52" s="37" t="s">
        <v>68</v>
      </c>
      <c r="B52" s="6">
        <v>0</v>
      </c>
      <c r="C52" s="6">
        <v>0</v>
      </c>
      <c r="D52" s="6">
        <v>0</v>
      </c>
      <c r="E52" s="6">
        <v>0</v>
      </c>
      <c r="F52" s="6">
        <f t="shared" si="2"/>
        <v>0</v>
      </c>
    </row>
    <row r="53" spans="1:6" ht="12.75">
      <c r="A53" s="37" t="s">
        <v>69</v>
      </c>
      <c r="B53" s="6">
        <v>0</v>
      </c>
      <c r="C53" s="6">
        <v>25767.402329569068</v>
      </c>
      <c r="D53" s="6">
        <v>0</v>
      </c>
      <c r="E53" s="6">
        <v>0</v>
      </c>
      <c r="F53" s="6">
        <f t="shared" si="2"/>
        <v>25767.402329569068</v>
      </c>
    </row>
    <row r="54" spans="1:6" ht="12.75">
      <c r="A54" s="37" t="s">
        <v>70</v>
      </c>
      <c r="B54" s="6">
        <v>0</v>
      </c>
      <c r="C54" s="6">
        <v>96956.78105351362</v>
      </c>
      <c r="D54" s="6">
        <v>0</v>
      </c>
      <c r="E54" s="6">
        <v>0</v>
      </c>
      <c r="F54" s="6">
        <f>SUM(B54:E54)</f>
        <v>96956.78105351362</v>
      </c>
    </row>
    <row r="55" spans="1:6" ht="12.75">
      <c r="A55" s="37" t="s">
        <v>71</v>
      </c>
      <c r="B55" s="6">
        <v>0</v>
      </c>
      <c r="C55" s="6">
        <v>-18525</v>
      </c>
      <c r="D55" s="6">
        <v>0</v>
      </c>
      <c r="E55" s="6">
        <v>0</v>
      </c>
      <c r="F55" s="6">
        <f>SUM(B55:E55)</f>
        <v>-18524.999999999985</v>
      </c>
    </row>
    <row r="56" spans="1:6" ht="12.75">
      <c r="A56" s="37" t="s">
        <v>72</v>
      </c>
      <c r="B56" s="6">
        <v>0</v>
      </c>
      <c r="C56" s="6">
        <v>153735.78873700215</v>
      </c>
      <c r="D56" s="6">
        <v>0</v>
      </c>
      <c r="E56" s="6">
        <v>0</v>
      </c>
      <c r="F56" s="6">
        <f>SUM(B56:E56)</f>
        <v>153735.78873700215</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0</v>
      </c>
      <c r="C60" s="6">
        <f>SUM(C6:C58)</f>
        <v>19877336.869999997</v>
      </c>
      <c r="D60" s="6">
        <f>SUM(D6:D58)</f>
        <v>0</v>
      </c>
      <c r="E60" s="6">
        <f>SUM(E6:E58)</f>
        <v>0</v>
      </c>
      <c r="F60" s="6">
        <f>SUM(F6:F58)</f>
        <v>19877336.869999997</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Italic"Diamond Benefits Life Insurance Company/Life Assurance Company of Pennsylvania&amp;R&amp;"Geneva,Bold"UNAUDITED
© NOLHGA</oddHeader>
    <oddFooter>&amp;L&amp;B&amp;IFor member company and association use only.  The data utilizes estimates and excludes many costs incurred directly by the State Guaranty Associations.  It MAY NOT be utilized in protesting actual assessments made by the State Guaranty Associations.</oddFooter>
  </headerFooter>
</worksheet>
</file>

<file path=xl/worksheets/sheet2.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2.00390625" style="7" customWidth="1"/>
    <col min="3" max="3" width="11.75390625" style="7" bestFit="1" customWidth="1"/>
    <col min="4" max="4" width="11.375" style="7" customWidth="1"/>
    <col min="5" max="5" width="14.375" style="7" bestFit="1" customWidth="1"/>
    <col min="6" max="6" width="11.00390625" style="7" bestFit="1" customWidth="1"/>
    <col min="7" max="7" width="2.75390625" style="7" customWidth="1"/>
    <col min="8" max="8" width="26.25390625" style="7" customWidth="1"/>
    <col min="9" max="9" width="11.00390625" style="8" bestFit="1" customWidth="1"/>
    <col min="10" max="16384" width="10.75390625" style="7" customWidth="1"/>
  </cols>
  <sheetData>
    <row r="1" spans="1:6" ht="12.75">
      <c r="A1" s="4" t="s">
        <v>0</v>
      </c>
      <c r="B1" s="127" t="s">
        <v>284</v>
      </c>
      <c r="C1" s="127"/>
      <c r="D1" s="127"/>
      <c r="E1" s="127"/>
      <c r="F1" s="127"/>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52374.65691719131</v>
      </c>
      <c r="E6" s="6">
        <v>0</v>
      </c>
      <c r="F6" s="6">
        <f aca="true" t="shared" si="0" ref="F6:F53">SUM(B6:E6)</f>
        <v>52374.65691719131</v>
      </c>
      <c r="H6" s="7" t="s">
        <v>8</v>
      </c>
      <c r="I6" s="8" t="s">
        <v>0</v>
      </c>
    </row>
    <row r="7" spans="1:6" ht="12" customHeight="1">
      <c r="A7" s="37" t="s">
        <v>9</v>
      </c>
      <c r="B7" s="6">
        <v>0</v>
      </c>
      <c r="C7" s="6">
        <v>0</v>
      </c>
      <c r="D7" s="6">
        <v>56952.75551138395</v>
      </c>
      <c r="E7" s="6">
        <v>0</v>
      </c>
      <c r="F7" s="6">
        <f t="shared" si="0"/>
        <v>56952.75551138395</v>
      </c>
    </row>
    <row r="8" spans="1:9" ht="12.75">
      <c r="A8" s="37" t="s">
        <v>10</v>
      </c>
      <c r="B8" s="6">
        <v>0</v>
      </c>
      <c r="C8" s="6">
        <v>0</v>
      </c>
      <c r="D8" s="6">
        <v>435622.52916091564</v>
      </c>
      <c r="E8" s="6">
        <v>0</v>
      </c>
      <c r="F8" s="6">
        <f t="shared" si="0"/>
        <v>435622.52916091564</v>
      </c>
      <c r="H8" s="7" t="s">
        <v>0</v>
      </c>
      <c r="I8" s="8" t="s">
        <v>0</v>
      </c>
    </row>
    <row r="9" spans="1:9" ht="12.75">
      <c r="A9" s="37" t="s">
        <v>11</v>
      </c>
      <c r="B9" s="6">
        <v>0</v>
      </c>
      <c r="C9" s="6">
        <v>0</v>
      </c>
      <c r="D9" s="6">
        <v>1756663.5910183275</v>
      </c>
      <c r="E9" s="6">
        <v>0</v>
      </c>
      <c r="F9" s="6">
        <f t="shared" si="0"/>
        <v>1756663.5910183275</v>
      </c>
      <c r="H9" s="7" t="s">
        <v>0</v>
      </c>
      <c r="I9" s="8" t="s">
        <v>0</v>
      </c>
    </row>
    <row r="10" spans="1:9" ht="12.75">
      <c r="A10" s="37" t="s">
        <v>12</v>
      </c>
      <c r="B10" s="6">
        <v>699.6807744532125</v>
      </c>
      <c r="C10" s="6">
        <v>0</v>
      </c>
      <c r="D10" s="6">
        <v>100272.27927421704</v>
      </c>
      <c r="E10" s="6">
        <v>0</v>
      </c>
      <c r="F10" s="6">
        <f t="shared" si="0"/>
        <v>100971.96004867025</v>
      </c>
      <c r="H10" s="7" t="s">
        <v>13</v>
      </c>
      <c r="I10" s="8">
        <v>231316</v>
      </c>
    </row>
    <row r="11" spans="1:6" ht="12.75">
      <c r="A11" s="37" t="s">
        <v>14</v>
      </c>
      <c r="B11" s="6">
        <v>0</v>
      </c>
      <c r="C11" s="6">
        <v>0</v>
      </c>
      <c r="D11" s="6">
        <v>1663406.4098039228</v>
      </c>
      <c r="E11" s="6">
        <v>0</v>
      </c>
      <c r="F11" s="6">
        <f t="shared" si="0"/>
        <v>1663406.4098039228</v>
      </c>
    </row>
    <row r="12" spans="1:8" ht="12.75">
      <c r="A12" s="37" t="s">
        <v>15</v>
      </c>
      <c r="B12" s="6">
        <v>0</v>
      </c>
      <c r="C12" s="6">
        <v>0</v>
      </c>
      <c r="D12" s="6">
        <v>660.11</v>
      </c>
      <c r="E12" s="6">
        <v>0</v>
      </c>
      <c r="F12" s="6">
        <f t="shared" si="0"/>
        <v>660.11</v>
      </c>
      <c r="H12" s="7" t="s">
        <v>16</v>
      </c>
    </row>
    <row r="13" spans="1:9" ht="12.75">
      <c r="A13" s="37" t="s">
        <v>17</v>
      </c>
      <c r="B13" s="6">
        <v>2305.2335501383573</v>
      </c>
      <c r="C13" s="6">
        <v>0</v>
      </c>
      <c r="D13" s="6">
        <v>49841.82871300608</v>
      </c>
      <c r="E13" s="6">
        <v>0</v>
      </c>
      <c r="F13" s="6">
        <f t="shared" si="0"/>
        <v>52147.062263144435</v>
      </c>
      <c r="H13" s="7" t="s">
        <v>18</v>
      </c>
      <c r="I13" s="8">
        <v>45386544.60999999</v>
      </c>
    </row>
    <row r="14" spans="1:9" ht="12.75">
      <c r="A14" s="37" t="s">
        <v>19</v>
      </c>
      <c r="B14" s="6">
        <v>0</v>
      </c>
      <c r="C14" s="6">
        <v>0</v>
      </c>
      <c r="D14" s="6">
        <v>0</v>
      </c>
      <c r="E14" s="6">
        <v>0</v>
      </c>
      <c r="F14" s="6">
        <f t="shared" si="0"/>
        <v>0</v>
      </c>
      <c r="H14" s="7" t="s">
        <v>20</v>
      </c>
      <c r="I14" s="8">
        <v>9396328.55</v>
      </c>
    </row>
    <row r="15" spans="1:9" ht="12.75">
      <c r="A15" s="37" t="s">
        <v>21</v>
      </c>
      <c r="B15" s="6">
        <v>29028.366782320045</v>
      </c>
      <c r="C15" s="6">
        <v>0</v>
      </c>
      <c r="D15" s="6">
        <v>22765.603160587078</v>
      </c>
      <c r="E15" s="6">
        <v>0</v>
      </c>
      <c r="F15" s="6">
        <f t="shared" si="0"/>
        <v>51793.96994290712</v>
      </c>
      <c r="H15" s="7" t="s">
        <v>22</v>
      </c>
      <c r="I15" s="8">
        <v>2036948.5029999998</v>
      </c>
    </row>
    <row r="16" spans="1:6" ht="12.75">
      <c r="A16" s="37" t="s">
        <v>23</v>
      </c>
      <c r="B16" s="6">
        <v>0</v>
      </c>
      <c r="C16" s="6">
        <v>0</v>
      </c>
      <c r="D16" s="6">
        <v>5741.86</v>
      </c>
      <c r="E16" s="6">
        <v>0</v>
      </c>
      <c r="F16" s="6">
        <f t="shared" si="0"/>
        <v>5741.860000000001</v>
      </c>
    </row>
    <row r="17" spans="1:8" ht="12.75">
      <c r="A17" s="37" t="s">
        <v>24</v>
      </c>
      <c r="B17" s="6">
        <v>0</v>
      </c>
      <c r="C17" s="6">
        <v>0</v>
      </c>
      <c r="D17" s="6">
        <v>2.75</v>
      </c>
      <c r="E17" s="6">
        <v>0</v>
      </c>
      <c r="F17" s="6">
        <f t="shared" si="0"/>
        <v>2.75</v>
      </c>
      <c r="H17" s="7" t="s">
        <v>25</v>
      </c>
    </row>
    <row r="18" spans="1:9" ht="12.75">
      <c r="A18" s="37" t="s">
        <v>26</v>
      </c>
      <c r="B18" s="6">
        <v>0</v>
      </c>
      <c r="C18" s="6">
        <v>0</v>
      </c>
      <c r="D18" s="6">
        <v>246624.3833804434</v>
      </c>
      <c r="E18" s="6">
        <v>0</v>
      </c>
      <c r="F18" s="6">
        <f t="shared" si="0"/>
        <v>246624.3833804434</v>
      </c>
      <c r="H18" s="7" t="s">
        <v>27</v>
      </c>
      <c r="I18" s="8">
        <v>0</v>
      </c>
    </row>
    <row r="19" spans="1:9" ht="12.75">
      <c r="A19" s="37" t="s">
        <v>28</v>
      </c>
      <c r="B19" s="6">
        <v>1301.0184307394534</v>
      </c>
      <c r="C19" s="6">
        <v>0</v>
      </c>
      <c r="D19" s="6">
        <v>4351830.874536967</v>
      </c>
      <c r="E19" s="6">
        <v>0</v>
      </c>
      <c r="F19" s="6">
        <f t="shared" si="0"/>
        <v>4353131.892967707</v>
      </c>
      <c r="H19" s="7" t="s">
        <v>29</v>
      </c>
      <c r="I19" s="8">
        <v>160081</v>
      </c>
    </row>
    <row r="20" spans="1:9" ht="12.75">
      <c r="A20" s="37" t="s">
        <v>30</v>
      </c>
      <c r="B20" s="6">
        <v>296.8163598566376</v>
      </c>
      <c r="C20" s="6">
        <v>0</v>
      </c>
      <c r="D20" s="6">
        <v>1789323.6319551943</v>
      </c>
      <c r="E20" s="6">
        <v>0</v>
      </c>
      <c r="F20" s="6">
        <f t="shared" si="0"/>
        <v>1789620.448315051</v>
      </c>
      <c r="H20" s="7" t="s">
        <v>31</v>
      </c>
      <c r="I20" s="8" t="s">
        <v>0</v>
      </c>
    </row>
    <row r="21" spans="1:9" ht="12.75">
      <c r="A21" s="37" t="s">
        <v>32</v>
      </c>
      <c r="B21" s="6">
        <v>2109.8665839955866</v>
      </c>
      <c r="C21" s="6">
        <v>0</v>
      </c>
      <c r="D21" s="6">
        <v>95081.1752011091</v>
      </c>
      <c r="E21" s="6">
        <v>0</v>
      </c>
      <c r="F21" s="6">
        <f t="shared" si="0"/>
        <v>97191.0417851047</v>
      </c>
      <c r="H21" s="7" t="s">
        <v>33</v>
      </c>
      <c r="I21" s="8">
        <v>0</v>
      </c>
    </row>
    <row r="22" spans="1:9" ht="12.75">
      <c r="A22" s="37" t="s">
        <v>34</v>
      </c>
      <c r="B22" s="6">
        <v>0</v>
      </c>
      <c r="C22" s="6">
        <v>0</v>
      </c>
      <c r="D22" s="6">
        <v>225925.604370219</v>
      </c>
      <c r="E22" s="6">
        <v>0</v>
      </c>
      <c r="F22" s="6">
        <f t="shared" si="0"/>
        <v>225925.604370219</v>
      </c>
      <c r="H22" s="7" t="s">
        <v>35</v>
      </c>
      <c r="I22" s="8" t="s">
        <v>0</v>
      </c>
    </row>
    <row r="23" spans="1:9" ht="12.75">
      <c r="A23" s="37" t="s">
        <v>36</v>
      </c>
      <c r="B23" s="6">
        <v>0</v>
      </c>
      <c r="C23" s="6">
        <v>0</v>
      </c>
      <c r="D23" s="6">
        <v>41853.86663734014</v>
      </c>
      <c r="E23" s="6">
        <v>0</v>
      </c>
      <c r="F23" s="6">
        <f t="shared" si="0"/>
        <v>41853.86663734014</v>
      </c>
      <c r="H23" s="7" t="s">
        <v>37</v>
      </c>
      <c r="I23" s="8">
        <v>0</v>
      </c>
    </row>
    <row r="24" spans="1:6" ht="12.75">
      <c r="A24" s="37" t="s">
        <v>38</v>
      </c>
      <c r="B24" s="6">
        <v>0</v>
      </c>
      <c r="C24" s="6">
        <v>0</v>
      </c>
      <c r="D24" s="6">
        <v>1460519.2641498067</v>
      </c>
      <c r="E24" s="6">
        <v>0</v>
      </c>
      <c r="F24" s="6">
        <f t="shared" si="0"/>
        <v>1460519.2641498067</v>
      </c>
    </row>
    <row r="25" spans="1:9" ht="12.75">
      <c r="A25" s="37" t="s">
        <v>39</v>
      </c>
      <c r="B25" s="6">
        <v>0</v>
      </c>
      <c r="C25" s="6">
        <v>0</v>
      </c>
      <c r="D25" s="6">
        <v>1189</v>
      </c>
      <c r="E25" s="6">
        <v>0</v>
      </c>
      <c r="F25" s="6">
        <f t="shared" si="0"/>
        <v>1189</v>
      </c>
      <c r="H25" s="7" t="s">
        <v>40</v>
      </c>
      <c r="I25" s="8">
        <f>SUM(I10:I15)-SUM(I18:I23)</f>
        <v>56891056.662999995</v>
      </c>
    </row>
    <row r="26" spans="1:9" ht="12.75">
      <c r="A26" s="37" t="s">
        <v>41</v>
      </c>
      <c r="B26" s="6">
        <v>0</v>
      </c>
      <c r="C26" s="6">
        <v>0</v>
      </c>
      <c r="D26" s="6">
        <v>15161.604279430032</v>
      </c>
      <c r="E26" s="6">
        <v>0</v>
      </c>
      <c r="F26" s="6">
        <f t="shared" si="0"/>
        <v>15161.604279430032</v>
      </c>
      <c r="H26" s="7" t="s">
        <v>42</v>
      </c>
      <c r="I26" s="8">
        <f>+F60</f>
        <v>56891056.66299999</v>
      </c>
    </row>
    <row r="27" spans="1:6" ht="12.75">
      <c r="A27" s="37" t="s">
        <v>43</v>
      </c>
      <c r="B27" s="6">
        <v>3533.757717309859</v>
      </c>
      <c r="C27" s="6">
        <v>0</v>
      </c>
      <c r="D27" s="6">
        <v>3627575.2265628404</v>
      </c>
      <c r="E27" s="6">
        <v>0</v>
      </c>
      <c r="F27" s="6">
        <f t="shared" si="0"/>
        <v>3631108.9842801504</v>
      </c>
    </row>
    <row r="28" spans="1:6" ht="12.75">
      <c r="A28" s="37" t="s">
        <v>44</v>
      </c>
      <c r="B28" s="6">
        <v>8322.412035307058</v>
      </c>
      <c r="C28" s="6">
        <v>0</v>
      </c>
      <c r="D28" s="6">
        <v>25212.472933923556</v>
      </c>
      <c r="E28" s="6">
        <v>0</v>
      </c>
      <c r="F28" s="6">
        <f t="shared" si="0"/>
        <v>33534.88496923061</v>
      </c>
    </row>
    <row r="29" spans="1:6" ht="12.75">
      <c r="A29" s="37" t="s">
        <v>45</v>
      </c>
      <c r="B29" s="6">
        <v>0</v>
      </c>
      <c r="C29" s="6">
        <v>0</v>
      </c>
      <c r="D29" s="6">
        <v>663.18</v>
      </c>
      <c r="E29" s="6">
        <v>0</v>
      </c>
      <c r="F29" s="6">
        <f t="shared" si="0"/>
        <v>663.18</v>
      </c>
    </row>
    <row r="30" spans="1:6" ht="12.75">
      <c r="A30" s="37" t="s">
        <v>46</v>
      </c>
      <c r="B30" s="6">
        <v>0</v>
      </c>
      <c r="C30" s="6">
        <v>0</v>
      </c>
      <c r="D30" s="6">
        <v>9921289.987086643</v>
      </c>
      <c r="E30" s="6">
        <v>0</v>
      </c>
      <c r="F30" s="6">
        <f t="shared" si="0"/>
        <v>9921289.987086643</v>
      </c>
    </row>
    <row r="31" spans="1:6" ht="12.75">
      <c r="A31" s="37" t="s">
        <v>47</v>
      </c>
      <c r="B31" s="6">
        <v>0</v>
      </c>
      <c r="C31" s="6">
        <v>0</v>
      </c>
      <c r="D31" s="6">
        <v>1169858.2436113954</v>
      </c>
      <c r="E31" s="6">
        <v>0</v>
      </c>
      <c r="F31" s="6">
        <f t="shared" si="0"/>
        <v>1169858.2436113954</v>
      </c>
    </row>
    <row r="32" spans="1:6" ht="12.75">
      <c r="A32" s="37" t="s">
        <v>48</v>
      </c>
      <c r="B32" s="6">
        <v>255.57326220435203</v>
      </c>
      <c r="C32" s="6">
        <v>0</v>
      </c>
      <c r="D32" s="6">
        <v>832505.3837668381</v>
      </c>
      <c r="E32" s="6">
        <v>0</v>
      </c>
      <c r="F32" s="6">
        <f t="shared" si="0"/>
        <v>832760.9570290424</v>
      </c>
    </row>
    <row r="33" spans="1:6" ht="12.75">
      <c r="A33" s="37" t="s">
        <v>49</v>
      </c>
      <c r="B33" s="6">
        <v>0</v>
      </c>
      <c r="C33" s="6">
        <v>0</v>
      </c>
      <c r="D33" s="6">
        <v>1148607.9826534449</v>
      </c>
      <c r="E33" s="6">
        <v>0</v>
      </c>
      <c r="F33" s="6">
        <f t="shared" si="0"/>
        <v>1148607.9826534449</v>
      </c>
    </row>
    <row r="34" spans="1:6" ht="12.75">
      <c r="A34" s="37" t="s">
        <v>50</v>
      </c>
      <c r="B34" s="6">
        <v>0</v>
      </c>
      <c r="C34" s="6">
        <v>0</v>
      </c>
      <c r="D34" s="6">
        <v>12184.28425298925</v>
      </c>
      <c r="E34" s="6">
        <v>0</v>
      </c>
      <c r="F34" s="6">
        <f t="shared" si="0"/>
        <v>12184.28425298925</v>
      </c>
    </row>
    <row r="35" spans="1:6" ht="12.75">
      <c r="A35" s="37" t="s">
        <v>51</v>
      </c>
      <c r="B35" s="6">
        <v>0</v>
      </c>
      <c r="C35" s="6">
        <v>0</v>
      </c>
      <c r="D35" s="6">
        <v>45111.33</v>
      </c>
      <c r="E35" s="6">
        <v>0</v>
      </c>
      <c r="F35" s="6">
        <f t="shared" si="0"/>
        <v>45111.33</v>
      </c>
    </row>
    <row r="36" spans="1:6" ht="12.75">
      <c r="A36" s="37" t="s">
        <v>52</v>
      </c>
      <c r="B36" s="6">
        <v>0</v>
      </c>
      <c r="C36" s="6">
        <v>0</v>
      </c>
      <c r="D36" s="6">
        <v>5481.72</v>
      </c>
      <c r="E36" s="6">
        <v>0</v>
      </c>
      <c r="F36" s="6">
        <f t="shared" si="0"/>
        <v>5481.72</v>
      </c>
    </row>
    <row r="37" spans="1:6" ht="12.75">
      <c r="A37" s="37" t="s">
        <v>53</v>
      </c>
      <c r="B37" s="6">
        <v>0</v>
      </c>
      <c r="C37" s="6">
        <v>0</v>
      </c>
      <c r="D37" s="6">
        <v>139642.37834078225</v>
      </c>
      <c r="E37" s="6">
        <v>0</v>
      </c>
      <c r="F37" s="6">
        <f t="shared" si="0"/>
        <v>139642.37834078225</v>
      </c>
    </row>
    <row r="38" spans="1:6" ht="12.75">
      <c r="A38" s="37" t="s">
        <v>54</v>
      </c>
      <c r="B38" s="6">
        <v>0</v>
      </c>
      <c r="C38" s="6">
        <v>0</v>
      </c>
      <c r="D38" s="6">
        <v>1983.97</v>
      </c>
      <c r="E38" s="6">
        <v>0</v>
      </c>
      <c r="F38" s="6">
        <f t="shared" si="0"/>
        <v>1983.9699999999998</v>
      </c>
    </row>
    <row r="39" spans="1:6" ht="12.75">
      <c r="A39" s="37" t="s">
        <v>55</v>
      </c>
      <c r="B39" s="6">
        <v>0</v>
      </c>
      <c r="C39" s="6">
        <v>0</v>
      </c>
      <c r="D39" s="6">
        <v>11071.52</v>
      </c>
      <c r="E39" s="6">
        <v>0</v>
      </c>
      <c r="F39" s="6">
        <f t="shared" si="0"/>
        <v>11071.52</v>
      </c>
    </row>
    <row r="40" spans="1:6" ht="12.75">
      <c r="A40" s="37" t="s">
        <v>56</v>
      </c>
      <c r="B40" s="6">
        <v>0</v>
      </c>
      <c r="C40" s="6">
        <v>0</v>
      </c>
      <c r="D40" s="6">
        <v>1739.3093190912055</v>
      </c>
      <c r="E40" s="6">
        <v>0</v>
      </c>
      <c r="F40" s="6">
        <f t="shared" si="0"/>
        <v>1739.3093190912055</v>
      </c>
    </row>
    <row r="41" spans="1:6" ht="12.75">
      <c r="A41" s="37" t="s">
        <v>57</v>
      </c>
      <c r="B41" s="6">
        <v>16901.835142527507</v>
      </c>
      <c r="C41" s="6">
        <v>0</v>
      </c>
      <c r="D41" s="6">
        <v>3973456.2094078786</v>
      </c>
      <c r="E41" s="6">
        <v>0</v>
      </c>
      <c r="F41" s="6">
        <f t="shared" si="0"/>
        <v>3990358.0445504063</v>
      </c>
    </row>
    <row r="42" spans="1:6" ht="12.75">
      <c r="A42" s="37" t="s">
        <v>58</v>
      </c>
      <c r="B42" s="6">
        <v>1843.0639723439083</v>
      </c>
      <c r="C42" s="6">
        <v>0</v>
      </c>
      <c r="D42" s="6">
        <v>4392699.590027252</v>
      </c>
      <c r="E42" s="6">
        <v>0</v>
      </c>
      <c r="F42" s="6">
        <f t="shared" si="0"/>
        <v>4394542.653999596</v>
      </c>
    </row>
    <row r="43" spans="1:6" ht="12.75">
      <c r="A43" s="37" t="s">
        <v>59</v>
      </c>
      <c r="B43" s="6">
        <v>0</v>
      </c>
      <c r="C43" s="6">
        <v>0</v>
      </c>
      <c r="D43" s="6">
        <v>94878.50181809702</v>
      </c>
      <c r="E43" s="6">
        <v>0</v>
      </c>
      <c r="F43" s="6">
        <f t="shared" si="0"/>
        <v>94878.50181809702</v>
      </c>
    </row>
    <row r="44" spans="1:6" ht="12.75">
      <c r="A44" s="37" t="s">
        <v>60</v>
      </c>
      <c r="B44" s="6">
        <v>0</v>
      </c>
      <c r="C44" s="6">
        <v>0</v>
      </c>
      <c r="D44" s="6">
        <v>29599.58</v>
      </c>
      <c r="E44" s="6">
        <v>0</v>
      </c>
      <c r="F44" s="6">
        <f t="shared" si="0"/>
        <v>29599.579999999998</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1438.0268345337781</v>
      </c>
      <c r="C47" s="6">
        <v>0</v>
      </c>
      <c r="D47" s="6">
        <v>-766981.1856741777</v>
      </c>
      <c r="E47" s="6">
        <v>0</v>
      </c>
      <c r="F47" s="6">
        <f t="shared" si="0"/>
        <v>-765543.1588396439</v>
      </c>
    </row>
    <row r="48" spans="1:6" ht="12.75">
      <c r="A48" s="37" t="s">
        <v>64</v>
      </c>
      <c r="B48" s="6">
        <v>0</v>
      </c>
      <c r="C48" s="6">
        <v>0</v>
      </c>
      <c r="D48" s="6">
        <v>200244.285187543</v>
      </c>
      <c r="E48" s="6">
        <v>0</v>
      </c>
      <c r="F48" s="6">
        <f t="shared" si="0"/>
        <v>200244.285187543</v>
      </c>
    </row>
    <row r="49" spans="1:6" ht="12.75">
      <c r="A49" s="37" t="s">
        <v>65</v>
      </c>
      <c r="B49" s="6">
        <v>0</v>
      </c>
      <c r="C49" s="6">
        <v>0</v>
      </c>
      <c r="D49" s="6">
        <v>3546713.598985437</v>
      </c>
      <c r="E49" s="6">
        <v>0</v>
      </c>
      <c r="F49" s="6">
        <f t="shared" si="0"/>
        <v>3546713.598985437</v>
      </c>
    </row>
    <row r="50" spans="1:6" ht="12.75">
      <c r="A50" s="37" t="s">
        <v>66</v>
      </c>
      <c r="B50" s="6">
        <v>3755.5116864840434</v>
      </c>
      <c r="C50" s="6">
        <v>0</v>
      </c>
      <c r="D50" s="6">
        <v>12759558.42692415</v>
      </c>
      <c r="E50" s="6">
        <v>0</v>
      </c>
      <c r="F50" s="6">
        <f t="shared" si="0"/>
        <v>12763313.938610634</v>
      </c>
    </row>
    <row r="51" spans="1:6" ht="12.75">
      <c r="A51" s="37" t="s">
        <v>67</v>
      </c>
      <c r="B51" s="6">
        <v>0</v>
      </c>
      <c r="C51" s="6">
        <v>0</v>
      </c>
      <c r="D51" s="6">
        <v>59767.32424199181</v>
      </c>
      <c r="E51" s="6">
        <v>0</v>
      </c>
      <c r="F51" s="6">
        <f t="shared" si="0"/>
        <v>59767.32424199181</v>
      </c>
    </row>
    <row r="52" spans="1:6" ht="12.75">
      <c r="A52" s="37" t="s">
        <v>68</v>
      </c>
      <c r="B52" s="6">
        <v>0</v>
      </c>
      <c r="C52" s="6">
        <v>0</v>
      </c>
      <c r="D52" s="6">
        <v>0</v>
      </c>
      <c r="E52" s="6">
        <v>0</v>
      </c>
      <c r="F52" s="6">
        <f t="shared" si="0"/>
        <v>0</v>
      </c>
    </row>
    <row r="53" spans="1:6" ht="12.75">
      <c r="A53" s="37" t="s">
        <v>69</v>
      </c>
      <c r="B53" s="6">
        <v>0</v>
      </c>
      <c r="C53" s="6">
        <v>0</v>
      </c>
      <c r="D53" s="6">
        <v>957959.8269782665</v>
      </c>
      <c r="E53" s="6">
        <v>0</v>
      </c>
      <c r="F53" s="6">
        <f t="shared" si="0"/>
        <v>957959.8269782665</v>
      </c>
    </row>
    <row r="54" spans="1:6" ht="12.75">
      <c r="A54" s="37" t="s">
        <v>70</v>
      </c>
      <c r="B54" s="6">
        <v>773.6213208964251</v>
      </c>
      <c r="C54" s="6">
        <v>0</v>
      </c>
      <c r="D54" s="6">
        <v>1479983.882162741</v>
      </c>
      <c r="E54" s="6">
        <v>0</v>
      </c>
      <c r="F54" s="6">
        <f>SUM(B54:E54)</f>
        <v>1480757.5034836372</v>
      </c>
    </row>
    <row r="55" spans="1:6" ht="12.75">
      <c r="A55" s="37" t="s">
        <v>71</v>
      </c>
      <c r="B55" s="6">
        <v>0</v>
      </c>
      <c r="C55" s="6">
        <v>0</v>
      </c>
      <c r="D55" s="6">
        <v>233505.2416245889</v>
      </c>
      <c r="E55" s="6">
        <v>0</v>
      </c>
      <c r="F55" s="6">
        <f>SUM(B55:E55)</f>
        <v>233505.2416245889</v>
      </c>
    </row>
    <row r="56" spans="1:6" ht="12.75">
      <c r="A56" s="37" t="s">
        <v>72</v>
      </c>
      <c r="B56" s="6">
        <v>5038.667775660625</v>
      </c>
      <c r="C56" s="6">
        <v>0</v>
      </c>
      <c r="D56" s="6">
        <v>225951.64080308867</v>
      </c>
      <c r="E56" s="6">
        <v>0</v>
      </c>
      <c r="F56" s="6">
        <f>SUM(B56:E56)</f>
        <v>230990.3085787493</v>
      </c>
    </row>
    <row r="57" spans="1:6" ht="12.75">
      <c r="A57" s="37" t="s">
        <v>73</v>
      </c>
      <c r="B57" s="6">
        <v>0</v>
      </c>
      <c r="C57" s="6">
        <v>0</v>
      </c>
      <c r="D57" s="6">
        <v>311375.5216863623</v>
      </c>
      <c r="E57" s="6">
        <v>0</v>
      </c>
      <c r="F57" s="6">
        <f>SUM(B57:E57)</f>
        <v>311375.5216863623</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77603.45222877084</v>
      </c>
      <c r="C60" s="6">
        <f>SUM(C6:C58)</f>
        <v>0</v>
      </c>
      <c r="D60" s="6">
        <f>SUM(D6:D58)</f>
        <v>56813453.21077122</v>
      </c>
      <c r="E60" s="6">
        <f>SUM(E6:E58)</f>
        <v>0</v>
      </c>
      <c r="F60" s="6">
        <f>SUM(F6:F58)</f>
        <v>56891056.66299999</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Italic"American Chambers Life Insurance Company&amp;R&amp;"Geneva,Bold"UNAUDITED
© NOLHGA</oddHeader>
    <oddFooter>&amp;L&amp;B&amp;IFor member company and assocaitions use only.  The data utilizes estimates and excludes many costs incurred directly by the State Guaranty Associaitons.  It MAY NOT be utilized in protesting actual assessments made by State Guaranty Associations.</oddFooter>
  </headerFooter>
</worksheet>
</file>

<file path=xl/worksheets/sheet20.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2.125" style="7" bestFit="1" customWidth="1"/>
    <col min="3" max="3" width="11.753906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7" t="s">
        <v>106</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0</v>
      </c>
      <c r="E6" s="6">
        <v>0</v>
      </c>
      <c r="F6" s="6">
        <f aca="true" t="shared" si="0" ref="F6:F21">SUM(B6:E6)</f>
        <v>0</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24137992</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3224585</v>
      </c>
    </row>
    <row r="14" spans="1:9" ht="12.75">
      <c r="A14" s="37" t="s">
        <v>19</v>
      </c>
      <c r="B14" s="6">
        <v>0</v>
      </c>
      <c r="C14" s="6">
        <v>0</v>
      </c>
      <c r="D14" s="6">
        <v>0</v>
      </c>
      <c r="E14" s="6">
        <v>0</v>
      </c>
      <c r="F14" s="6">
        <f t="shared" si="0"/>
        <v>0</v>
      </c>
      <c r="H14" s="7" t="s">
        <v>20</v>
      </c>
      <c r="I14" s="8">
        <v>88100</v>
      </c>
    </row>
    <row r="15" spans="1:9" ht="12.75">
      <c r="A15" s="37" t="s">
        <v>21</v>
      </c>
      <c r="B15" s="6">
        <v>0</v>
      </c>
      <c r="C15" s="6">
        <v>0</v>
      </c>
      <c r="D15" s="6">
        <v>0</v>
      </c>
      <c r="E15" s="6">
        <v>0</v>
      </c>
      <c r="F15" s="6">
        <f t="shared" si="0"/>
        <v>0</v>
      </c>
      <c r="H15" s="7" t="s">
        <v>22</v>
      </c>
      <c r="I15" s="8">
        <v>77699.21</v>
      </c>
    </row>
    <row r="16" spans="1:6" ht="12.75">
      <c r="A16" s="37" t="s">
        <v>23</v>
      </c>
      <c r="B16" s="6">
        <v>0</v>
      </c>
      <c r="C16" s="6">
        <v>0</v>
      </c>
      <c r="D16" s="6">
        <v>0</v>
      </c>
      <c r="E16" s="6">
        <v>0</v>
      </c>
      <c r="F16" s="6">
        <f t="shared" si="0"/>
        <v>0</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0</v>
      </c>
    </row>
    <row r="19" spans="1:9" ht="12.75">
      <c r="A19" s="37" t="s">
        <v>28</v>
      </c>
      <c r="B19" s="6">
        <v>0</v>
      </c>
      <c r="C19" s="6">
        <v>0</v>
      </c>
      <c r="D19" s="6">
        <v>0</v>
      </c>
      <c r="E19" s="6">
        <v>0</v>
      </c>
      <c r="F19" s="6">
        <f t="shared" si="0"/>
        <v>0</v>
      </c>
      <c r="H19" s="7" t="s">
        <v>29</v>
      </c>
      <c r="I19" s="8">
        <v>-162465</v>
      </c>
    </row>
    <row r="20" spans="1:9" ht="12.75">
      <c r="A20" s="37" t="s">
        <v>30</v>
      </c>
      <c r="B20" s="6">
        <v>0</v>
      </c>
      <c r="C20" s="6">
        <v>0</v>
      </c>
      <c r="D20" s="6">
        <v>0</v>
      </c>
      <c r="E20" s="6">
        <v>0</v>
      </c>
      <c r="F20" s="6">
        <f t="shared" si="0"/>
        <v>0</v>
      </c>
      <c r="H20" s="7" t="s">
        <v>31</v>
      </c>
      <c r="I20" s="8" t="s">
        <v>0</v>
      </c>
    </row>
    <row r="21" spans="1:9" ht="12.75">
      <c r="A21" s="37" t="s">
        <v>32</v>
      </c>
      <c r="B21" s="6">
        <v>0</v>
      </c>
      <c r="C21" s="6">
        <v>0</v>
      </c>
      <c r="D21" s="6">
        <v>0</v>
      </c>
      <c r="E21" s="6">
        <v>0</v>
      </c>
      <c r="F21" s="6">
        <f t="shared" si="0"/>
        <v>0</v>
      </c>
      <c r="H21" s="7" t="s">
        <v>33</v>
      </c>
      <c r="I21" s="8">
        <v>727741</v>
      </c>
    </row>
    <row r="22" spans="1:9" ht="12.75">
      <c r="A22" s="37" t="s">
        <v>34</v>
      </c>
      <c r="B22" s="6">
        <v>0</v>
      </c>
      <c r="C22" s="6">
        <v>0</v>
      </c>
      <c r="D22" s="6">
        <v>0</v>
      </c>
      <c r="E22" s="6">
        <v>0</v>
      </c>
      <c r="F22" s="6">
        <f aca="true" t="shared" si="1" ref="F22:F37">SUM(B22:E22)</f>
        <v>0</v>
      </c>
      <c r="H22" s="7" t="s">
        <v>35</v>
      </c>
      <c r="I22" s="8" t="s">
        <v>0</v>
      </c>
    </row>
    <row r="23" spans="1:9" ht="12.75">
      <c r="A23" s="37" t="s">
        <v>36</v>
      </c>
      <c r="B23" s="6">
        <v>0</v>
      </c>
      <c r="C23" s="6">
        <v>0</v>
      </c>
      <c r="D23" s="6">
        <v>0</v>
      </c>
      <c r="E23" s="6">
        <v>0</v>
      </c>
      <c r="F23" s="6">
        <f t="shared" si="1"/>
        <v>0</v>
      </c>
      <c r="H23" s="7" t="s">
        <v>37</v>
      </c>
      <c r="I23" s="8">
        <v>9500000</v>
      </c>
    </row>
    <row r="24" spans="1:6" ht="12.75">
      <c r="A24" s="37" t="s">
        <v>38</v>
      </c>
      <c r="B24" s="6">
        <v>0</v>
      </c>
      <c r="C24" s="6">
        <v>0</v>
      </c>
      <c r="D24" s="6">
        <v>0</v>
      </c>
      <c r="E24" s="6">
        <v>0</v>
      </c>
      <c r="F24" s="6">
        <f t="shared" si="1"/>
        <v>0</v>
      </c>
    </row>
    <row r="25" spans="1:9" ht="12.75">
      <c r="A25" s="37" t="s">
        <v>39</v>
      </c>
      <c r="B25" s="6">
        <v>0</v>
      </c>
      <c r="C25" s="6">
        <v>0</v>
      </c>
      <c r="D25" s="6">
        <v>0</v>
      </c>
      <c r="E25" s="6">
        <v>0</v>
      </c>
      <c r="F25" s="6">
        <f t="shared" si="1"/>
        <v>0</v>
      </c>
      <c r="H25" s="7" t="s">
        <v>40</v>
      </c>
      <c r="I25" s="8">
        <f>SUM(I10:I15)-SUM(I18:I23)</f>
        <v>17463100.21</v>
      </c>
    </row>
    <row r="26" spans="1:9" ht="12.75">
      <c r="A26" s="37" t="s">
        <v>41</v>
      </c>
      <c r="B26" s="6">
        <v>0</v>
      </c>
      <c r="C26" s="6">
        <v>0</v>
      </c>
      <c r="D26" s="6">
        <v>0</v>
      </c>
      <c r="E26" s="6">
        <v>0</v>
      </c>
      <c r="F26" s="6">
        <f t="shared" si="1"/>
        <v>0</v>
      </c>
      <c r="H26" s="7" t="s">
        <v>42</v>
      </c>
      <c r="I26" s="8">
        <f>+F60</f>
        <v>17463100.209999997</v>
      </c>
    </row>
    <row r="27" spans="1:6" ht="12.75">
      <c r="A27" s="37" t="s">
        <v>43</v>
      </c>
      <c r="B27" s="6">
        <v>0</v>
      </c>
      <c r="C27" s="6">
        <v>0</v>
      </c>
      <c r="D27" s="6">
        <v>0</v>
      </c>
      <c r="E27" s="6">
        <v>0</v>
      </c>
      <c r="F27" s="6">
        <f t="shared" si="1"/>
        <v>0</v>
      </c>
    </row>
    <row r="28" spans="1:6" ht="12.75">
      <c r="A28" s="37" t="s">
        <v>44</v>
      </c>
      <c r="B28" s="6">
        <v>0</v>
      </c>
      <c r="C28" s="6">
        <v>0</v>
      </c>
      <c r="D28" s="6">
        <v>0</v>
      </c>
      <c r="E28" s="6">
        <v>0</v>
      </c>
      <c r="F28" s="6">
        <f t="shared" si="1"/>
        <v>0</v>
      </c>
    </row>
    <row r="29" spans="1:6" ht="12.75">
      <c r="A29" s="37" t="s">
        <v>45</v>
      </c>
      <c r="B29" s="6">
        <v>0</v>
      </c>
      <c r="C29" s="6">
        <v>0</v>
      </c>
      <c r="D29" s="6">
        <v>0</v>
      </c>
      <c r="E29" s="6">
        <v>0</v>
      </c>
      <c r="F29" s="6">
        <f t="shared" si="1"/>
        <v>0</v>
      </c>
    </row>
    <row r="30" spans="1:6" ht="12.75">
      <c r="A30" s="37" t="s">
        <v>46</v>
      </c>
      <c r="B30" s="6">
        <v>0</v>
      </c>
      <c r="C30" s="6">
        <v>0</v>
      </c>
      <c r="D30" s="6">
        <v>0</v>
      </c>
      <c r="E30" s="6">
        <v>0</v>
      </c>
      <c r="F30" s="6">
        <f t="shared" si="1"/>
        <v>0</v>
      </c>
    </row>
    <row r="31" spans="1:6" ht="12.75">
      <c r="A31" s="37" t="s">
        <v>47</v>
      </c>
      <c r="B31" s="6">
        <v>0</v>
      </c>
      <c r="C31" s="6">
        <v>0</v>
      </c>
      <c r="D31" s="6">
        <v>0</v>
      </c>
      <c r="E31" s="6">
        <v>0</v>
      </c>
      <c r="F31" s="6">
        <f t="shared" si="1"/>
        <v>0</v>
      </c>
    </row>
    <row r="32" spans="1:6" ht="12.75">
      <c r="A32" s="37" t="s">
        <v>48</v>
      </c>
      <c r="B32" s="6">
        <v>0</v>
      </c>
      <c r="C32" s="6">
        <v>0</v>
      </c>
      <c r="D32" s="6">
        <v>0</v>
      </c>
      <c r="E32" s="6">
        <v>0</v>
      </c>
      <c r="F32" s="6">
        <f t="shared" si="1"/>
        <v>0</v>
      </c>
    </row>
    <row r="33" spans="1:6" ht="12.75">
      <c r="A33" s="37" t="s">
        <v>49</v>
      </c>
      <c r="B33" s="6">
        <v>0</v>
      </c>
      <c r="C33" s="6">
        <v>0</v>
      </c>
      <c r="D33" s="6">
        <v>0</v>
      </c>
      <c r="E33" s="6">
        <v>0</v>
      </c>
      <c r="F33" s="6">
        <f t="shared" si="1"/>
        <v>0</v>
      </c>
    </row>
    <row r="34" spans="1:6" ht="12.75">
      <c r="A34" s="37" t="s">
        <v>50</v>
      </c>
      <c r="B34" s="6">
        <v>0</v>
      </c>
      <c r="C34" s="6">
        <v>0</v>
      </c>
      <c r="D34" s="6">
        <v>0</v>
      </c>
      <c r="E34" s="6">
        <v>0</v>
      </c>
      <c r="F34" s="6">
        <f t="shared" si="1"/>
        <v>0</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0</v>
      </c>
      <c r="C37" s="6">
        <v>0</v>
      </c>
      <c r="D37" s="6">
        <v>0</v>
      </c>
      <c r="E37" s="6">
        <v>0</v>
      </c>
      <c r="F37" s="6">
        <f t="shared" si="1"/>
        <v>0</v>
      </c>
    </row>
    <row r="38" spans="1:6" ht="12.75">
      <c r="A38" s="37" t="s">
        <v>54</v>
      </c>
      <c r="B38" s="6">
        <v>0</v>
      </c>
      <c r="C38" s="6">
        <v>0</v>
      </c>
      <c r="D38" s="6">
        <v>0</v>
      </c>
      <c r="E38" s="6">
        <v>0</v>
      </c>
      <c r="F38" s="6">
        <f aca="true" t="shared" si="2" ref="F38:F53">SUM(B38:E38)</f>
        <v>0</v>
      </c>
    </row>
    <row r="39" spans="1:6" ht="12.75">
      <c r="A39" s="37" t="s">
        <v>55</v>
      </c>
      <c r="B39" s="6">
        <v>0</v>
      </c>
      <c r="C39" s="6">
        <v>0</v>
      </c>
      <c r="D39" s="6">
        <v>0</v>
      </c>
      <c r="E39" s="6">
        <v>0</v>
      </c>
      <c r="F39" s="6">
        <f t="shared" si="2"/>
        <v>0</v>
      </c>
    </row>
    <row r="40" spans="1:6" ht="12.75">
      <c r="A40" s="37" t="s">
        <v>56</v>
      </c>
      <c r="B40" s="6">
        <v>0</v>
      </c>
      <c r="C40" s="6">
        <v>0</v>
      </c>
      <c r="D40" s="6">
        <v>0</v>
      </c>
      <c r="E40" s="6">
        <v>0</v>
      </c>
      <c r="F40" s="6">
        <f t="shared" si="2"/>
        <v>0</v>
      </c>
    </row>
    <row r="41" spans="1:6" ht="12.75">
      <c r="A41" s="37" t="s">
        <v>57</v>
      </c>
      <c r="B41" s="6">
        <v>0</v>
      </c>
      <c r="C41" s="6">
        <v>0</v>
      </c>
      <c r="D41" s="6">
        <v>0</v>
      </c>
      <c r="E41" s="6">
        <v>0</v>
      </c>
      <c r="F41" s="6">
        <f t="shared" si="2"/>
        <v>0</v>
      </c>
    </row>
    <row r="42" spans="1:6" ht="12.75">
      <c r="A42" s="37" t="s">
        <v>58</v>
      </c>
      <c r="B42" s="6">
        <v>0</v>
      </c>
      <c r="C42" s="6">
        <v>0</v>
      </c>
      <c r="D42" s="6">
        <v>0</v>
      </c>
      <c r="E42" s="6">
        <v>0</v>
      </c>
      <c r="F42" s="6">
        <f t="shared" si="2"/>
        <v>0</v>
      </c>
    </row>
    <row r="43" spans="1:6" ht="12.75">
      <c r="A43" s="37" t="s">
        <v>59</v>
      </c>
      <c r="B43" s="6">
        <v>0</v>
      </c>
      <c r="C43" s="6">
        <v>0</v>
      </c>
      <c r="D43" s="6">
        <v>0</v>
      </c>
      <c r="E43" s="6">
        <v>0</v>
      </c>
      <c r="F43" s="6">
        <f t="shared" si="2"/>
        <v>0</v>
      </c>
    </row>
    <row r="44" spans="1:6" ht="12.75">
      <c r="A44" s="37" t="s">
        <v>60</v>
      </c>
      <c r="B44" s="6">
        <v>12650795.630594144</v>
      </c>
      <c r="C44" s="6">
        <v>4812304.5794058535</v>
      </c>
      <c r="D44" s="6">
        <v>0</v>
      </c>
      <c r="E44" s="6">
        <v>0</v>
      </c>
      <c r="F44" s="6">
        <f t="shared" si="2"/>
        <v>17463100.209999997</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0</v>
      </c>
      <c r="C47" s="6">
        <v>0</v>
      </c>
      <c r="D47" s="6">
        <v>0</v>
      </c>
      <c r="E47" s="6">
        <v>0</v>
      </c>
      <c r="F47" s="6">
        <f t="shared" si="2"/>
        <v>0</v>
      </c>
    </row>
    <row r="48" spans="1:6" ht="12.75">
      <c r="A48" s="37" t="s">
        <v>64</v>
      </c>
      <c r="B48" s="6">
        <v>0</v>
      </c>
      <c r="C48" s="6">
        <v>0</v>
      </c>
      <c r="D48" s="6">
        <v>0</v>
      </c>
      <c r="E48" s="6">
        <v>0</v>
      </c>
      <c r="F48" s="6">
        <f t="shared" si="2"/>
        <v>0</v>
      </c>
    </row>
    <row r="49" spans="1:6" ht="12.75">
      <c r="A49" s="37" t="s">
        <v>65</v>
      </c>
      <c r="B49" s="6">
        <v>0</v>
      </c>
      <c r="C49" s="6">
        <v>0</v>
      </c>
      <c r="D49" s="6">
        <v>0</v>
      </c>
      <c r="E49" s="6">
        <v>0</v>
      </c>
      <c r="F49" s="6">
        <f t="shared" si="2"/>
        <v>0</v>
      </c>
    </row>
    <row r="50" spans="1:6" ht="12.75">
      <c r="A50" s="37" t="s">
        <v>66</v>
      </c>
      <c r="B50" s="6">
        <v>0</v>
      </c>
      <c r="C50" s="6">
        <v>0</v>
      </c>
      <c r="D50" s="6">
        <v>0</v>
      </c>
      <c r="E50" s="6">
        <v>0</v>
      </c>
      <c r="F50" s="6">
        <f t="shared" si="2"/>
        <v>0</v>
      </c>
    </row>
    <row r="51" spans="1:6" ht="12.75">
      <c r="A51" s="37" t="s">
        <v>67</v>
      </c>
      <c r="B51" s="6">
        <v>0</v>
      </c>
      <c r="C51" s="6">
        <v>0</v>
      </c>
      <c r="D51" s="6">
        <v>0</v>
      </c>
      <c r="E51" s="6">
        <v>0</v>
      </c>
      <c r="F51" s="6">
        <f t="shared" si="2"/>
        <v>0</v>
      </c>
    </row>
    <row r="52" spans="1:6" ht="12.75">
      <c r="A52" s="37" t="s">
        <v>68</v>
      </c>
      <c r="B52" s="6">
        <v>0</v>
      </c>
      <c r="C52" s="6">
        <v>0</v>
      </c>
      <c r="D52" s="6">
        <v>0</v>
      </c>
      <c r="E52" s="6">
        <v>0</v>
      </c>
      <c r="F52" s="6">
        <f t="shared" si="2"/>
        <v>0</v>
      </c>
    </row>
    <row r="53" spans="1:6" ht="12.75">
      <c r="A53" s="37" t="s">
        <v>69</v>
      </c>
      <c r="B53" s="6">
        <v>0</v>
      </c>
      <c r="C53" s="6">
        <v>0</v>
      </c>
      <c r="D53" s="6">
        <v>0</v>
      </c>
      <c r="E53" s="6">
        <v>0</v>
      </c>
      <c r="F53" s="6">
        <f t="shared" si="2"/>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12650795.630594144</v>
      </c>
      <c r="C60" s="6">
        <f>SUM(C6:C58)</f>
        <v>4812304.5794058535</v>
      </c>
      <c r="D60" s="6">
        <f>SUM(D6:D58)</f>
        <v>0</v>
      </c>
      <c r="E60" s="6">
        <f>SUM(E6:E58)</f>
        <v>0</v>
      </c>
      <c r="F60" s="6">
        <f>SUM(F6:F58)</f>
        <v>17463100.209999997</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Italic"EBL Life Insurance Company&amp;R&amp;"Geneva,Bold"UNAUDITED
 © NOLHGA</oddHeader>
    <oddFooter>&amp;L&amp;B&amp;IFor member company and association use only.  The data utilizes estimates and excludes many costs incurred directly by State Guaranty Associations.  It MAY NOT be utilized in protesting actual assessments made by State Guaranty Associations.</oddFooter>
  </headerFooter>
</worksheet>
</file>

<file path=xl/worksheets/sheet21.xml><?xml version="1.0" encoding="utf-8"?>
<worksheet xmlns="http://schemas.openxmlformats.org/spreadsheetml/2006/main" xmlns:r="http://schemas.openxmlformats.org/officeDocument/2006/relationships">
  <dimension ref="A1:I67"/>
  <sheetViews>
    <sheetView zoomScale="75" zoomScaleNormal="75" workbookViewId="0" topLeftCell="F8">
      <selection activeCell="H20" sqref="H20"/>
    </sheetView>
  </sheetViews>
  <sheetFormatPr defaultColWidth="9.00390625" defaultRowHeight="12.75"/>
  <cols>
    <col min="1" max="1" width="15.75390625" style="7" bestFit="1" customWidth="1"/>
    <col min="2" max="3" width="15.00390625" style="7" bestFit="1" customWidth="1"/>
    <col min="4" max="4" width="6.25390625" style="7" bestFit="1" customWidth="1"/>
    <col min="5" max="5" width="14.375" style="7" bestFit="1" customWidth="1"/>
    <col min="6" max="6" width="15.00390625" style="7" bestFit="1" customWidth="1"/>
    <col min="7" max="7" width="2.75390625" style="7" customWidth="1"/>
    <col min="8" max="8" width="28.125" style="7" bestFit="1" customWidth="1"/>
    <col min="9" max="9" width="15.00390625" style="8" bestFit="1" customWidth="1"/>
    <col min="10" max="16384" width="10.75390625" style="7" customWidth="1"/>
  </cols>
  <sheetData>
    <row r="1" spans="1:6" ht="12.75">
      <c r="A1" s="4" t="s">
        <v>0</v>
      </c>
      <c r="B1" s="127" t="s">
        <v>77</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10979501.318232069</v>
      </c>
      <c r="C6" s="6">
        <v>20650315.808582034</v>
      </c>
      <c r="D6" s="6">
        <v>0</v>
      </c>
      <c r="E6" s="6">
        <v>0</v>
      </c>
      <c r="F6" s="6">
        <f aca="true" t="shared" si="0" ref="F6:F21">SUM(B6:E6)</f>
        <v>31629817.126814105</v>
      </c>
      <c r="H6" s="7" t="s">
        <v>8</v>
      </c>
      <c r="I6" s="8" t="s">
        <v>0</v>
      </c>
    </row>
    <row r="7" spans="1:6" ht="12" customHeight="1">
      <c r="A7" s="37" t="s">
        <v>9</v>
      </c>
      <c r="B7" s="6">
        <v>416038.00603021926</v>
      </c>
      <c r="C7" s="6">
        <v>4346544.611435662</v>
      </c>
      <c r="D7" s="6">
        <v>0</v>
      </c>
      <c r="E7" s="6">
        <v>0</v>
      </c>
      <c r="F7" s="6">
        <f t="shared" si="0"/>
        <v>4762582.617465882</v>
      </c>
    </row>
    <row r="8" spans="1:9" ht="12.75">
      <c r="A8" s="37" t="s">
        <v>10</v>
      </c>
      <c r="B8" s="6">
        <v>19090165.74023355</v>
      </c>
      <c r="C8" s="6">
        <v>24441796.038321994</v>
      </c>
      <c r="D8" s="6">
        <v>0</v>
      </c>
      <c r="E8" s="6">
        <v>0</v>
      </c>
      <c r="F8" s="6">
        <f t="shared" si="0"/>
        <v>43531961.77855554</v>
      </c>
      <c r="H8" s="7" t="s">
        <v>0</v>
      </c>
      <c r="I8" s="8" t="s">
        <v>0</v>
      </c>
    </row>
    <row r="9" spans="1:9" ht="12.75">
      <c r="A9" s="37" t="s">
        <v>11</v>
      </c>
      <c r="B9" s="6">
        <v>9890501.495172037</v>
      </c>
      <c r="C9" s="6">
        <v>5880811.703552817</v>
      </c>
      <c r="D9" s="6">
        <v>0</v>
      </c>
      <c r="E9" s="6">
        <v>52785.83772188031</v>
      </c>
      <c r="F9" s="6">
        <f t="shared" si="0"/>
        <v>15824099.036446735</v>
      </c>
      <c r="H9" s="7" t="s">
        <v>0</v>
      </c>
      <c r="I9" s="8" t="s">
        <v>0</v>
      </c>
    </row>
    <row r="10" spans="1:9" ht="12.75">
      <c r="A10" s="37" t="s">
        <v>12</v>
      </c>
      <c r="B10" s="6">
        <v>259756293.05533233</v>
      </c>
      <c r="C10" s="6">
        <v>421942219.3316034</v>
      </c>
      <c r="D10" s="6">
        <v>0</v>
      </c>
      <c r="E10" s="6">
        <v>0</v>
      </c>
      <c r="F10" s="6">
        <f t="shared" si="0"/>
        <v>681698512.3869357</v>
      </c>
      <c r="H10" s="7" t="s">
        <v>13</v>
      </c>
      <c r="I10" s="8">
        <v>5460064232.94948</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3567754.928712973</v>
      </c>
      <c r="C13" s="6">
        <v>3850543.1188780926</v>
      </c>
      <c r="D13" s="6">
        <v>0</v>
      </c>
      <c r="E13" s="6">
        <v>102467.91602636057</v>
      </c>
      <c r="F13" s="6">
        <f t="shared" si="0"/>
        <v>7520765.963617426</v>
      </c>
      <c r="H13" s="7" t="s">
        <v>18</v>
      </c>
      <c r="I13" s="8">
        <v>0</v>
      </c>
    </row>
    <row r="14" spans="1:9" ht="12.75">
      <c r="A14" s="37" t="s">
        <v>19</v>
      </c>
      <c r="B14" s="6">
        <v>0</v>
      </c>
      <c r="C14" s="6">
        <v>0</v>
      </c>
      <c r="D14" s="6">
        <v>0</v>
      </c>
      <c r="E14" s="6">
        <v>0</v>
      </c>
      <c r="F14" s="6">
        <f t="shared" si="0"/>
        <v>0</v>
      </c>
      <c r="H14" s="7" t="s">
        <v>20</v>
      </c>
      <c r="I14" s="8">
        <v>0</v>
      </c>
    </row>
    <row r="15" spans="1:9" ht="12.75">
      <c r="A15" s="37" t="s">
        <v>21</v>
      </c>
      <c r="B15" s="6">
        <v>94353523.39976905</v>
      </c>
      <c r="C15" s="6">
        <v>100464524.54957275</v>
      </c>
      <c r="D15" s="6">
        <v>0</v>
      </c>
      <c r="E15" s="6">
        <v>0</v>
      </c>
      <c r="F15" s="6">
        <f t="shared" si="0"/>
        <v>194818047.9493418</v>
      </c>
      <c r="H15" s="7" t="s">
        <v>22</v>
      </c>
      <c r="I15" s="8">
        <v>31952680.929999996</v>
      </c>
    </row>
    <row r="16" spans="1:6" ht="12.75">
      <c r="A16" s="37" t="s">
        <v>23</v>
      </c>
      <c r="B16" s="6">
        <v>24985242.625324786</v>
      </c>
      <c r="C16" s="6">
        <v>22589815.235115614</v>
      </c>
      <c r="D16" s="6">
        <v>0</v>
      </c>
      <c r="E16" s="6">
        <v>2303888.441188082</v>
      </c>
      <c r="F16" s="6">
        <f t="shared" si="0"/>
        <v>49878946.301628485</v>
      </c>
    </row>
    <row r="17" spans="1:8" ht="12.75">
      <c r="A17" s="37" t="s">
        <v>24</v>
      </c>
      <c r="B17" s="6">
        <v>25014958.603372127</v>
      </c>
      <c r="C17" s="6">
        <v>16025994.443883669</v>
      </c>
      <c r="D17" s="6">
        <v>0</v>
      </c>
      <c r="E17" s="6">
        <v>0</v>
      </c>
      <c r="F17" s="6">
        <f t="shared" si="0"/>
        <v>41040953.0472558</v>
      </c>
      <c r="H17" s="7" t="s">
        <v>25</v>
      </c>
    </row>
    <row r="18" spans="1:9" ht="12.75">
      <c r="A18" s="37" t="s">
        <v>26</v>
      </c>
      <c r="B18" s="6">
        <v>7246240.496661009</v>
      </c>
      <c r="C18" s="6">
        <v>7751901.386240371</v>
      </c>
      <c r="D18" s="6">
        <v>0</v>
      </c>
      <c r="E18" s="6">
        <v>0</v>
      </c>
      <c r="F18" s="6">
        <f t="shared" si="0"/>
        <v>14998141.88290138</v>
      </c>
      <c r="H18" s="7" t="s">
        <v>27</v>
      </c>
      <c r="I18" s="8">
        <v>2380406620.2048473</v>
      </c>
    </row>
    <row r="19" spans="1:9" ht="12.75">
      <c r="A19" s="37" t="s">
        <v>28</v>
      </c>
      <c r="B19" s="6">
        <v>72919454.02475487</v>
      </c>
      <c r="C19" s="6">
        <v>99698488.21194297</v>
      </c>
      <c r="D19" s="6">
        <v>0</v>
      </c>
      <c r="E19" s="6">
        <v>6484987.379520745</v>
      </c>
      <c r="F19" s="6">
        <f t="shared" si="0"/>
        <v>179102929.6162186</v>
      </c>
      <c r="H19" s="7" t="s">
        <v>29</v>
      </c>
      <c r="I19" s="8">
        <v>281431678.9912001</v>
      </c>
    </row>
    <row r="20" spans="1:9" ht="12.75">
      <c r="A20" s="37" t="s">
        <v>30</v>
      </c>
      <c r="B20" s="6">
        <v>13908219.993202355</v>
      </c>
      <c r="C20" s="6">
        <v>25490446.209843375</v>
      </c>
      <c r="D20" s="6">
        <v>0</v>
      </c>
      <c r="E20" s="6">
        <v>13179.917656245301</v>
      </c>
      <c r="F20" s="6">
        <f t="shared" si="0"/>
        <v>39411846.12070197</v>
      </c>
      <c r="H20" s="7" t="s">
        <v>31</v>
      </c>
      <c r="I20" s="8" t="s">
        <v>0</v>
      </c>
    </row>
    <row r="21" spans="1:9" ht="12.75">
      <c r="A21" s="37" t="s">
        <v>32</v>
      </c>
      <c r="B21" s="6">
        <v>12142910.51451121</v>
      </c>
      <c r="C21" s="6">
        <v>20270289.55460437</v>
      </c>
      <c r="D21" s="6">
        <v>0</v>
      </c>
      <c r="E21" s="6">
        <v>40428.526974768996</v>
      </c>
      <c r="F21" s="6">
        <f t="shared" si="0"/>
        <v>32453628.596090347</v>
      </c>
      <c r="H21" s="7" t="s">
        <v>33</v>
      </c>
      <c r="I21" s="8">
        <v>0</v>
      </c>
    </row>
    <row r="22" spans="1:9" ht="12.75">
      <c r="A22" s="37" t="s">
        <v>34</v>
      </c>
      <c r="B22" s="6">
        <v>23022205.60750957</v>
      </c>
      <c r="C22" s="6">
        <v>10095920.779938063</v>
      </c>
      <c r="D22" s="6">
        <v>0</v>
      </c>
      <c r="E22" s="6">
        <v>0</v>
      </c>
      <c r="F22" s="6">
        <f aca="true" t="shared" si="1" ref="F22:F37">SUM(B22:E22)</f>
        <v>33118126.387447633</v>
      </c>
      <c r="H22" s="7" t="s">
        <v>35</v>
      </c>
      <c r="I22" s="8" t="s">
        <v>0</v>
      </c>
    </row>
    <row r="23" spans="1:9" ht="12.75">
      <c r="A23" s="37" t="s">
        <v>36</v>
      </c>
      <c r="B23" s="6">
        <v>12552669.658041978</v>
      </c>
      <c r="C23" s="6">
        <v>21365058.81181499</v>
      </c>
      <c r="D23" s="6">
        <v>0</v>
      </c>
      <c r="E23" s="6">
        <v>0</v>
      </c>
      <c r="F23" s="6">
        <f t="shared" si="1"/>
        <v>33917728.46985697</v>
      </c>
      <c r="H23" s="7" t="s">
        <v>37</v>
      </c>
      <c r="I23" s="8">
        <v>58488596.40007685</v>
      </c>
    </row>
    <row r="24" spans="1:6" ht="12.75">
      <c r="A24" s="37" t="s">
        <v>38</v>
      </c>
      <c r="B24" s="6">
        <v>0</v>
      </c>
      <c r="C24" s="6">
        <v>0</v>
      </c>
      <c r="D24" s="6">
        <v>0</v>
      </c>
      <c r="E24" s="6">
        <v>0</v>
      </c>
      <c r="F24" s="6">
        <f t="shared" si="1"/>
        <v>0</v>
      </c>
    </row>
    <row r="25" spans="1:9" ht="12.75">
      <c r="A25" s="37" t="s">
        <v>39</v>
      </c>
      <c r="B25" s="6">
        <v>0</v>
      </c>
      <c r="C25" s="6">
        <v>0</v>
      </c>
      <c r="D25" s="6">
        <v>0</v>
      </c>
      <c r="E25" s="6">
        <v>0</v>
      </c>
      <c r="F25" s="6">
        <f t="shared" si="1"/>
        <v>0</v>
      </c>
      <c r="H25" s="7" t="s">
        <v>40</v>
      </c>
      <c r="I25" s="8">
        <f>SUM(I10:I15)-SUM(I18:I23)</f>
        <v>2771690018.283356</v>
      </c>
    </row>
    <row r="26" spans="1:9" ht="12.75">
      <c r="A26" s="37" t="s">
        <v>41</v>
      </c>
      <c r="B26" s="6">
        <v>17154708.799309168</v>
      </c>
      <c r="C26" s="6">
        <v>19152843.344690725</v>
      </c>
      <c r="D26" s="6">
        <v>0</v>
      </c>
      <c r="E26" s="6">
        <v>5694848.146636468</v>
      </c>
      <c r="F26" s="6">
        <f t="shared" si="1"/>
        <v>42002400.29063636</v>
      </c>
      <c r="H26" s="7" t="s">
        <v>42</v>
      </c>
      <c r="I26" s="8">
        <f>+F60</f>
        <v>2771690018.2833586</v>
      </c>
    </row>
    <row r="27" spans="1:9" ht="12.75">
      <c r="A27" s="37" t="s">
        <v>43</v>
      </c>
      <c r="B27" s="6">
        <v>39166930.30775771</v>
      </c>
      <c r="C27" s="6">
        <v>39923297.12077224</v>
      </c>
      <c r="D27" s="6">
        <v>0</v>
      </c>
      <c r="E27" s="6">
        <v>0</v>
      </c>
      <c r="F27" s="6">
        <f t="shared" si="1"/>
        <v>79090227.42852995</v>
      </c>
      <c r="I27" s="8" t="s">
        <v>0</v>
      </c>
    </row>
    <row r="28" spans="1:9" ht="12.75">
      <c r="A28" s="37" t="s">
        <v>44</v>
      </c>
      <c r="B28" s="6">
        <v>-1179.6154857910035</v>
      </c>
      <c r="C28" s="6">
        <v>0</v>
      </c>
      <c r="D28" s="6">
        <v>0</v>
      </c>
      <c r="E28" s="6">
        <v>-76983.8237423681</v>
      </c>
      <c r="F28" s="6">
        <f t="shared" si="1"/>
        <v>-78163.4392281591</v>
      </c>
      <c r="I28" s="8" t="s">
        <v>0</v>
      </c>
    </row>
    <row r="29" spans="1:6" ht="12.75">
      <c r="A29" s="37" t="s">
        <v>45</v>
      </c>
      <c r="B29" s="6">
        <v>13708399.858725678</v>
      </c>
      <c r="C29" s="6">
        <v>33171448.51522908</v>
      </c>
      <c r="D29" s="6">
        <v>0</v>
      </c>
      <c r="E29" s="6">
        <v>10498.085633582494</v>
      </c>
      <c r="F29" s="6">
        <f t="shared" si="1"/>
        <v>46890346.45958834</v>
      </c>
    </row>
    <row r="30" spans="1:6" ht="12.75">
      <c r="A30" s="37" t="s">
        <v>46</v>
      </c>
      <c r="B30" s="6">
        <v>18154568.589080036</v>
      </c>
      <c r="C30" s="6">
        <v>5387580.3244449245</v>
      </c>
      <c r="D30" s="6">
        <v>0</v>
      </c>
      <c r="E30" s="6">
        <v>94919.61778598331</v>
      </c>
      <c r="F30" s="6">
        <f t="shared" si="1"/>
        <v>23637068.531310942</v>
      </c>
    </row>
    <row r="31" spans="1:6" ht="12.75">
      <c r="A31" s="37" t="s">
        <v>47</v>
      </c>
      <c r="B31" s="6">
        <v>54166072.109934315</v>
      </c>
      <c r="C31" s="6">
        <v>24024969.198452674</v>
      </c>
      <c r="D31" s="6">
        <v>0</v>
      </c>
      <c r="E31" s="6">
        <v>0</v>
      </c>
      <c r="F31" s="6">
        <f t="shared" si="1"/>
        <v>78191041.30838698</v>
      </c>
    </row>
    <row r="32" spans="1:6" ht="12.75">
      <c r="A32" s="37" t="s">
        <v>48</v>
      </c>
      <c r="B32" s="6">
        <v>3376463.3114153114</v>
      </c>
      <c r="C32" s="6">
        <v>3468917.126748182</v>
      </c>
      <c r="D32" s="6">
        <v>0</v>
      </c>
      <c r="E32" s="6">
        <v>0</v>
      </c>
      <c r="F32" s="6">
        <f t="shared" si="1"/>
        <v>6845380.438163493</v>
      </c>
    </row>
    <row r="33" spans="1:6" ht="12.75">
      <c r="A33" s="37" t="s">
        <v>49</v>
      </c>
      <c r="B33" s="6">
        <v>9596045.117502486</v>
      </c>
      <c r="C33" s="6">
        <v>6549364.551900354</v>
      </c>
      <c r="D33" s="6">
        <v>0</v>
      </c>
      <c r="E33" s="6">
        <v>0</v>
      </c>
      <c r="F33" s="6">
        <f t="shared" si="1"/>
        <v>16145409.669402841</v>
      </c>
    </row>
    <row r="34" spans="1:6" ht="12.75">
      <c r="A34" s="37" t="s">
        <v>50</v>
      </c>
      <c r="B34" s="6">
        <v>11467209.204743242</v>
      </c>
      <c r="C34" s="6">
        <v>6831135.43420643</v>
      </c>
      <c r="D34" s="6">
        <v>0</v>
      </c>
      <c r="E34" s="6">
        <v>0</v>
      </c>
      <c r="F34" s="6">
        <f t="shared" si="1"/>
        <v>18298344.63894967</v>
      </c>
    </row>
    <row r="35" spans="1:6" ht="12.75">
      <c r="A35" s="37" t="s">
        <v>51</v>
      </c>
      <c r="B35" s="6">
        <v>0</v>
      </c>
      <c r="C35" s="6">
        <v>0</v>
      </c>
      <c r="D35" s="6">
        <v>0</v>
      </c>
      <c r="E35" s="6">
        <v>0</v>
      </c>
      <c r="F35" s="6">
        <f t="shared" si="1"/>
        <v>0</v>
      </c>
    </row>
    <row r="36" spans="1:6" ht="12.75">
      <c r="A36" s="37" t="s">
        <v>52</v>
      </c>
      <c r="B36" s="6">
        <v>19904090.82526729</v>
      </c>
      <c r="C36" s="6">
        <v>47631022.027554125</v>
      </c>
      <c r="D36" s="6">
        <v>0</v>
      </c>
      <c r="E36" s="6">
        <v>1131523.7127189212</v>
      </c>
      <c r="F36" s="6">
        <f t="shared" si="1"/>
        <v>68666636.56554033</v>
      </c>
    </row>
    <row r="37" spans="1:6" ht="12.75">
      <c r="A37" s="37" t="s">
        <v>53</v>
      </c>
      <c r="B37" s="6">
        <v>4149984.3495097305</v>
      </c>
      <c r="C37" s="6">
        <v>7536677.221477482</v>
      </c>
      <c r="D37" s="6">
        <v>0</v>
      </c>
      <c r="E37" s="6">
        <v>0</v>
      </c>
      <c r="F37" s="6">
        <f t="shared" si="1"/>
        <v>11686661.570987212</v>
      </c>
    </row>
    <row r="38" spans="1:6" ht="12.75">
      <c r="A38" s="37" t="s">
        <v>54</v>
      </c>
      <c r="B38" s="6">
        <v>0</v>
      </c>
      <c r="C38" s="6">
        <v>0</v>
      </c>
      <c r="D38" s="6">
        <v>0</v>
      </c>
      <c r="E38" s="6">
        <v>0</v>
      </c>
      <c r="F38" s="6">
        <f aca="true" t="shared" si="2" ref="F38:F53">SUM(B38:E38)</f>
        <v>0</v>
      </c>
    </row>
    <row r="39" spans="1:6" ht="12.75">
      <c r="A39" s="37" t="s">
        <v>55</v>
      </c>
      <c r="B39" s="6">
        <v>29401852.68782957</v>
      </c>
      <c r="C39" s="6">
        <v>63126770.77897851</v>
      </c>
      <c r="D39" s="6">
        <v>0</v>
      </c>
      <c r="E39" s="6">
        <v>0</v>
      </c>
      <c r="F39" s="6">
        <f t="shared" si="2"/>
        <v>92528623.46680808</v>
      </c>
    </row>
    <row r="40" spans="1:6" ht="12.75">
      <c r="A40" s="37" t="s">
        <v>56</v>
      </c>
      <c r="B40" s="6">
        <v>3094420.3819863056</v>
      </c>
      <c r="C40" s="6">
        <v>4647187.436203358</v>
      </c>
      <c r="D40" s="6">
        <v>0</v>
      </c>
      <c r="E40" s="6">
        <v>29220.81749382966</v>
      </c>
      <c r="F40" s="6">
        <f t="shared" si="2"/>
        <v>7770828.635683494</v>
      </c>
    </row>
    <row r="41" spans="1:6" ht="12.75">
      <c r="A41" s="37" t="s">
        <v>57</v>
      </c>
      <c r="B41" s="6">
        <v>26761091.962480802</v>
      </c>
      <c r="C41" s="6">
        <v>34772202.6087342</v>
      </c>
      <c r="D41" s="6">
        <v>0</v>
      </c>
      <c r="E41" s="6">
        <v>1851766.9591376302</v>
      </c>
      <c r="F41" s="6">
        <f t="shared" si="2"/>
        <v>63385061.53035264</v>
      </c>
    </row>
    <row r="42" spans="1:6" ht="12.75">
      <c r="A42" s="37" t="s">
        <v>58</v>
      </c>
      <c r="B42" s="6">
        <v>10405677.34969941</v>
      </c>
      <c r="C42" s="6">
        <v>17259295.242685664</v>
      </c>
      <c r="D42" s="6">
        <v>0</v>
      </c>
      <c r="E42" s="6">
        <v>0</v>
      </c>
      <c r="F42" s="6">
        <f t="shared" si="2"/>
        <v>27664972.592385076</v>
      </c>
    </row>
    <row r="43" spans="1:6" ht="12.75">
      <c r="A43" s="37" t="s">
        <v>59</v>
      </c>
      <c r="B43" s="6">
        <v>14557277.267323403</v>
      </c>
      <c r="C43" s="6">
        <v>16140790.309889399</v>
      </c>
      <c r="D43" s="6">
        <v>0</v>
      </c>
      <c r="E43" s="6">
        <v>0</v>
      </c>
      <c r="F43" s="6">
        <f t="shared" si="2"/>
        <v>30698067.577212803</v>
      </c>
    </row>
    <row r="44" spans="1:6" ht="12.75">
      <c r="A44" s="37" t="s">
        <v>60</v>
      </c>
      <c r="B44" s="6">
        <v>42789272.338739604</v>
      </c>
      <c r="C44" s="6">
        <v>158950509.93630257</v>
      </c>
      <c r="D44" s="6">
        <v>0</v>
      </c>
      <c r="E44" s="6">
        <v>0</v>
      </c>
      <c r="F44" s="6">
        <f t="shared" si="2"/>
        <v>201739782.27504218</v>
      </c>
    </row>
    <row r="45" spans="1:6" ht="12.75">
      <c r="A45" s="37" t="s">
        <v>61</v>
      </c>
      <c r="B45" s="6">
        <v>497460.7066976501</v>
      </c>
      <c r="C45" s="6">
        <v>478046.2584755506</v>
      </c>
      <c r="D45" s="6">
        <v>0</v>
      </c>
      <c r="E45" s="6">
        <v>0</v>
      </c>
      <c r="F45" s="6">
        <f t="shared" si="2"/>
        <v>975506.9651732007</v>
      </c>
    </row>
    <row r="46" spans="1:6" ht="12.75">
      <c r="A46" s="37" t="s">
        <v>62</v>
      </c>
      <c r="B46" s="6">
        <v>3068376.9509912175</v>
      </c>
      <c r="C46" s="6">
        <v>20374084.048983008</v>
      </c>
      <c r="D46" s="6">
        <v>0</v>
      </c>
      <c r="E46" s="6">
        <v>0</v>
      </c>
      <c r="F46" s="6">
        <f t="shared" si="2"/>
        <v>23442460.999974225</v>
      </c>
    </row>
    <row r="47" spans="1:6" ht="12.75">
      <c r="A47" s="37" t="s">
        <v>63</v>
      </c>
      <c r="B47" s="6">
        <v>15936230.585714156</v>
      </c>
      <c r="C47" s="6">
        <v>20471137.852741666</v>
      </c>
      <c r="D47" s="6">
        <v>0</v>
      </c>
      <c r="E47" s="6">
        <v>0</v>
      </c>
      <c r="F47" s="6">
        <f t="shared" si="2"/>
        <v>36407368.43845582</v>
      </c>
    </row>
    <row r="48" spans="1:6" ht="12.75">
      <c r="A48" s="37" t="s">
        <v>64</v>
      </c>
      <c r="B48" s="6">
        <v>6304671.116793041</v>
      </c>
      <c r="C48" s="6">
        <v>2648995.0532670696</v>
      </c>
      <c r="D48" s="6">
        <v>0</v>
      </c>
      <c r="E48" s="6">
        <v>0</v>
      </c>
      <c r="F48" s="6">
        <f t="shared" si="2"/>
        <v>8953666.170060111</v>
      </c>
    </row>
    <row r="49" spans="1:6" ht="12.75">
      <c r="A49" s="37" t="s">
        <v>65</v>
      </c>
      <c r="B49" s="6">
        <v>23371805.59600776</v>
      </c>
      <c r="C49" s="6">
        <v>14883633.925312864</v>
      </c>
      <c r="D49" s="6">
        <v>0</v>
      </c>
      <c r="E49" s="6">
        <v>0</v>
      </c>
      <c r="F49" s="6">
        <f t="shared" si="2"/>
        <v>38255439.521320626</v>
      </c>
    </row>
    <row r="50" spans="1:6" ht="12.75">
      <c r="A50" s="37" t="s">
        <v>66</v>
      </c>
      <c r="B50" s="6">
        <v>102283320.09962744</v>
      </c>
      <c r="C50" s="6">
        <v>126187504.6364262</v>
      </c>
      <c r="D50" s="6">
        <v>0</v>
      </c>
      <c r="E50" s="6">
        <v>11749650.823998466</v>
      </c>
      <c r="F50" s="6">
        <f t="shared" si="2"/>
        <v>240220475.5600521</v>
      </c>
    </row>
    <row r="51" spans="1:6" ht="12.75">
      <c r="A51" s="37" t="s">
        <v>67</v>
      </c>
      <c r="B51" s="6">
        <v>7939145.388716752</v>
      </c>
      <c r="C51" s="6">
        <v>6433386.074561029</v>
      </c>
      <c r="D51" s="6">
        <v>0</v>
      </c>
      <c r="E51" s="6">
        <v>244325.8208673219</v>
      </c>
      <c r="F51" s="6">
        <f t="shared" si="2"/>
        <v>14616857.284145102</v>
      </c>
    </row>
    <row r="52" spans="1:6" ht="12.75">
      <c r="A52" s="37" t="s">
        <v>68</v>
      </c>
      <c r="B52" s="6">
        <v>0</v>
      </c>
      <c r="C52" s="6">
        <v>0</v>
      </c>
      <c r="D52" s="6">
        <v>0</v>
      </c>
      <c r="E52" s="6">
        <v>0</v>
      </c>
      <c r="F52" s="6">
        <f t="shared" si="2"/>
        <v>0</v>
      </c>
    </row>
    <row r="53" spans="1:6" ht="12.75">
      <c r="A53" s="37" t="s">
        <v>69</v>
      </c>
      <c r="B53" s="6">
        <v>9618472.763919953</v>
      </c>
      <c r="C53" s="6">
        <v>18501196.913493227</v>
      </c>
      <c r="D53" s="6">
        <v>0</v>
      </c>
      <c r="E53" s="6">
        <v>0</v>
      </c>
      <c r="F53" s="6">
        <f t="shared" si="2"/>
        <v>28119669.67741318</v>
      </c>
    </row>
    <row r="54" spans="1:6" ht="12.75">
      <c r="A54" s="37" t="s">
        <v>70</v>
      </c>
      <c r="B54" s="6">
        <v>31471879.603598755</v>
      </c>
      <c r="C54" s="6">
        <v>54938565.86811304</v>
      </c>
      <c r="D54" s="6">
        <v>0</v>
      </c>
      <c r="E54" s="6">
        <v>2207516.2617000095</v>
      </c>
      <c r="F54" s="6">
        <f>SUM(B54:E54)</f>
        <v>88617961.7334118</v>
      </c>
    </row>
    <row r="55" spans="1:6" ht="12.75">
      <c r="A55" s="37" t="s">
        <v>71</v>
      </c>
      <c r="B55" s="6">
        <v>1678674.005147705</v>
      </c>
      <c r="C55" s="6">
        <v>3371156.7397636236</v>
      </c>
      <c r="D55" s="6">
        <v>0</v>
      </c>
      <c r="E55" s="6">
        <v>0</v>
      </c>
      <c r="F55" s="6">
        <f>SUM(B55:E55)</f>
        <v>5049830.744911329</v>
      </c>
    </row>
    <row r="56" spans="1:6" ht="12.75">
      <c r="A56" s="37" t="s">
        <v>72</v>
      </c>
      <c r="B56" s="6">
        <v>14197941.024566725</v>
      </c>
      <c r="C56" s="6">
        <v>47617621.702865124</v>
      </c>
      <c r="D56" s="6">
        <v>0</v>
      </c>
      <c r="E56" s="6">
        <v>80659.62181721587</v>
      </c>
      <c r="F56" s="6">
        <f>SUM(B56:E56)</f>
        <v>61896222.349249065</v>
      </c>
    </row>
    <row r="57" spans="1:6" ht="12.75">
      <c r="A57" s="37" t="s">
        <v>73</v>
      </c>
      <c r="B57" s="6">
        <v>2919479.6805273267</v>
      </c>
      <c r="C57" s="6">
        <v>3344302.33763444</v>
      </c>
      <c r="D57" s="6">
        <v>0</v>
      </c>
      <c r="E57" s="6">
        <v>0</v>
      </c>
      <c r="F57" s="6">
        <f>SUM(B57:E57)</f>
        <v>6263782.018161766</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1126986021.8349867</v>
      </c>
      <c r="C60" s="6">
        <f>SUM(C6:C58)</f>
        <v>1612688312.385237</v>
      </c>
      <c r="D60" s="6">
        <f>SUM(D6:D58)</f>
        <v>0</v>
      </c>
      <c r="E60" s="6">
        <f>SUM(E6:E58)</f>
        <v>32015684.063135143</v>
      </c>
      <c r="F60" s="6">
        <f>SUM(F6:F58)</f>
        <v>2771690018.2833586</v>
      </c>
    </row>
    <row r="61" spans="1:9" ht="12.75">
      <c r="A61"/>
      <c r="B61"/>
      <c r="C61"/>
      <c r="D61"/>
      <c r="E61"/>
      <c r="F61"/>
      <c r="G61"/>
      <c r="H61"/>
      <c r="I61"/>
    </row>
    <row r="62" spans="1:9" ht="12.75">
      <c r="A62"/>
      <c r="B62"/>
      <c r="C62"/>
      <c r="D62"/>
      <c r="E62"/>
      <c r="F62"/>
      <c r="G62"/>
      <c r="H62"/>
      <c r="I62"/>
    </row>
    <row r="63" spans="2:9" ht="12.75">
      <c r="B63" s="7" t="s">
        <v>0</v>
      </c>
      <c r="C63" s="7" t="s">
        <v>0</v>
      </c>
      <c r="D63" s="7" t="s">
        <v>0</v>
      </c>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Italic"Executive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2.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customWidth="1"/>
    <col min="2" max="2" width="12.25390625" style="7" customWidth="1"/>
    <col min="3" max="3" width="11.75390625" style="7" customWidth="1"/>
    <col min="4" max="4" width="8.125" style="7" customWidth="1"/>
    <col min="5" max="5" width="14.375" style="7" customWidth="1"/>
    <col min="6" max="6" width="12.125" style="7" customWidth="1"/>
    <col min="7" max="7" width="2.75390625" style="7" customWidth="1"/>
    <col min="8" max="8" width="28.125" style="7" customWidth="1"/>
    <col min="9" max="9" width="14.375" style="8" customWidth="1"/>
    <col min="10" max="16384" width="10.75390625" style="7" customWidth="1"/>
  </cols>
  <sheetData>
    <row r="1" spans="1:6" ht="12.75">
      <c r="A1" s="4" t="s">
        <v>0</v>
      </c>
      <c r="B1" s="127" t="s">
        <v>268</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0</v>
      </c>
      <c r="E6" s="6">
        <v>0</v>
      </c>
      <c r="F6" s="6">
        <f aca="true" t="shared" si="0" ref="F6:F53">SUM(B6:E6)</f>
        <v>0</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26260815</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0</v>
      </c>
    </row>
    <row r="14" spans="1:9" ht="12.75">
      <c r="A14" s="37" t="s">
        <v>19</v>
      </c>
      <c r="B14" s="6">
        <v>0</v>
      </c>
      <c r="C14" s="6">
        <v>0</v>
      </c>
      <c r="D14" s="6">
        <v>0</v>
      </c>
      <c r="E14" s="6">
        <v>0</v>
      </c>
      <c r="F14" s="6">
        <f t="shared" si="0"/>
        <v>0</v>
      </c>
      <c r="H14" s="7" t="s">
        <v>20</v>
      </c>
      <c r="I14" s="8">
        <v>388973</v>
      </c>
    </row>
    <row r="15" spans="1:9" ht="12.75">
      <c r="A15" s="37" t="s">
        <v>21</v>
      </c>
      <c r="B15" s="6">
        <v>0</v>
      </c>
      <c r="C15" s="6">
        <v>0</v>
      </c>
      <c r="D15" s="6">
        <v>0</v>
      </c>
      <c r="E15" s="6">
        <v>0</v>
      </c>
      <c r="F15" s="6">
        <f t="shared" si="0"/>
        <v>0</v>
      </c>
      <c r="H15" s="7" t="s">
        <v>22</v>
      </c>
      <c r="I15" s="8">
        <v>571000.5582746046</v>
      </c>
    </row>
    <row r="16" spans="1:6" ht="12.75">
      <c r="A16" s="37" t="s">
        <v>23</v>
      </c>
      <c r="B16" s="6">
        <v>0</v>
      </c>
      <c r="C16" s="6">
        <v>0</v>
      </c>
      <c r="D16" s="6">
        <v>0</v>
      </c>
      <c r="E16" s="6">
        <v>0</v>
      </c>
      <c r="F16" s="6">
        <f t="shared" si="0"/>
        <v>0</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0</v>
      </c>
    </row>
    <row r="19" spans="1:9" ht="12.75">
      <c r="A19" s="37" t="s">
        <v>28</v>
      </c>
      <c r="B19" s="6">
        <v>0</v>
      </c>
      <c r="C19" s="6">
        <v>0</v>
      </c>
      <c r="D19" s="6">
        <v>0</v>
      </c>
      <c r="E19" s="6">
        <v>0</v>
      </c>
      <c r="F19" s="6">
        <f t="shared" si="0"/>
        <v>0</v>
      </c>
      <c r="H19" s="7" t="s">
        <v>29</v>
      </c>
      <c r="I19" s="8">
        <v>-605559</v>
      </c>
    </row>
    <row r="20" spans="1:9" ht="12.75">
      <c r="A20" s="37" t="s">
        <v>30</v>
      </c>
      <c r="B20" s="6">
        <v>0</v>
      </c>
      <c r="C20" s="6">
        <v>0</v>
      </c>
      <c r="D20" s="6">
        <v>0</v>
      </c>
      <c r="E20" s="6">
        <v>0</v>
      </c>
      <c r="F20" s="6">
        <f t="shared" si="0"/>
        <v>0</v>
      </c>
      <c r="H20" s="7" t="s">
        <v>31</v>
      </c>
      <c r="I20" s="8" t="s">
        <v>0</v>
      </c>
    </row>
    <row r="21" spans="1:9" ht="12.75">
      <c r="A21" s="37" t="s">
        <v>32</v>
      </c>
      <c r="B21" s="6">
        <v>0</v>
      </c>
      <c r="C21" s="6">
        <v>0</v>
      </c>
      <c r="D21" s="6">
        <v>0</v>
      </c>
      <c r="E21" s="6">
        <v>0</v>
      </c>
      <c r="F21" s="6">
        <f t="shared" si="0"/>
        <v>0</v>
      </c>
      <c r="H21" s="7" t="s">
        <v>33</v>
      </c>
      <c r="I21" s="8">
        <v>3081877</v>
      </c>
    </row>
    <row r="22" spans="1:9" ht="12.75">
      <c r="A22" s="37" t="s">
        <v>34</v>
      </c>
      <c r="B22" s="6">
        <v>0</v>
      </c>
      <c r="C22" s="6">
        <v>0</v>
      </c>
      <c r="D22" s="6">
        <v>0</v>
      </c>
      <c r="E22" s="6">
        <v>0</v>
      </c>
      <c r="F22" s="6">
        <f t="shared" si="0"/>
        <v>0</v>
      </c>
      <c r="H22" s="7" t="s">
        <v>35</v>
      </c>
      <c r="I22" s="8" t="s">
        <v>0</v>
      </c>
    </row>
    <row r="23" spans="1:9" ht="12.75">
      <c r="A23" s="37" t="s">
        <v>36</v>
      </c>
      <c r="B23" s="6">
        <v>0</v>
      </c>
      <c r="C23" s="6">
        <v>0</v>
      </c>
      <c r="D23" s="6">
        <v>0</v>
      </c>
      <c r="E23" s="6">
        <v>0</v>
      </c>
      <c r="F23" s="6">
        <f t="shared" si="0"/>
        <v>0</v>
      </c>
      <c r="H23" s="7" t="s">
        <v>37</v>
      </c>
      <c r="I23" s="8">
        <v>0</v>
      </c>
    </row>
    <row r="24" spans="1:6" ht="12.75">
      <c r="A24" s="37" t="s">
        <v>38</v>
      </c>
      <c r="B24" s="6">
        <v>0</v>
      </c>
      <c r="C24" s="6">
        <v>0</v>
      </c>
      <c r="D24" s="6">
        <v>0</v>
      </c>
      <c r="E24" s="6">
        <v>0</v>
      </c>
      <c r="F24" s="6">
        <f t="shared" si="0"/>
        <v>0</v>
      </c>
    </row>
    <row r="25" spans="1:9" ht="12.75">
      <c r="A25" s="37" t="s">
        <v>39</v>
      </c>
      <c r="B25" s="6">
        <v>0</v>
      </c>
      <c r="C25" s="6">
        <v>0</v>
      </c>
      <c r="D25" s="6">
        <v>0</v>
      </c>
      <c r="E25" s="6">
        <v>0</v>
      </c>
      <c r="F25" s="6">
        <f t="shared" si="0"/>
        <v>0</v>
      </c>
      <c r="H25" s="7" t="s">
        <v>40</v>
      </c>
      <c r="I25" s="8">
        <f>SUM(I10:I15)-SUM(I18:I23)</f>
        <v>24744470.558274604</v>
      </c>
    </row>
    <row r="26" spans="1:9" ht="12.75">
      <c r="A26" s="37" t="s">
        <v>41</v>
      </c>
      <c r="B26" s="6">
        <v>0</v>
      </c>
      <c r="C26" s="6">
        <v>0</v>
      </c>
      <c r="D26" s="6">
        <v>0</v>
      </c>
      <c r="E26" s="6">
        <v>0</v>
      </c>
      <c r="F26" s="6">
        <f t="shared" si="0"/>
        <v>0</v>
      </c>
      <c r="H26" s="7" t="s">
        <v>42</v>
      </c>
      <c r="I26" s="8">
        <f>+F60</f>
        <v>24744470.592279483</v>
      </c>
    </row>
    <row r="27" spans="1:9" ht="12.75">
      <c r="A27" s="37" t="s">
        <v>43</v>
      </c>
      <c r="B27" s="6">
        <v>0</v>
      </c>
      <c r="C27" s="6">
        <v>0</v>
      </c>
      <c r="D27" s="6">
        <v>0</v>
      </c>
      <c r="E27" s="6">
        <v>0</v>
      </c>
      <c r="F27" s="6">
        <f t="shared" si="0"/>
        <v>0</v>
      </c>
      <c r="I27" s="6" t="s">
        <v>0</v>
      </c>
    </row>
    <row r="28" spans="1:9" ht="12.75">
      <c r="A28" s="37" t="s">
        <v>44</v>
      </c>
      <c r="B28" s="6">
        <v>0</v>
      </c>
      <c r="C28" s="6">
        <v>0</v>
      </c>
      <c r="D28" s="6">
        <v>0</v>
      </c>
      <c r="E28" s="6">
        <v>0</v>
      </c>
      <c r="F28" s="6">
        <f t="shared" si="0"/>
        <v>0</v>
      </c>
      <c r="I28" s="6"/>
    </row>
    <row r="29" spans="1:6" ht="12.75">
      <c r="A29" s="37" t="s">
        <v>45</v>
      </c>
      <c r="B29" s="6">
        <v>0</v>
      </c>
      <c r="C29" s="6">
        <v>0</v>
      </c>
      <c r="D29" s="6">
        <v>0</v>
      </c>
      <c r="E29" s="6">
        <v>0</v>
      </c>
      <c r="F29" s="6">
        <f t="shared" si="0"/>
        <v>0</v>
      </c>
    </row>
    <row r="30" spans="1:6" ht="12.75">
      <c r="A30" s="37" t="s">
        <v>46</v>
      </c>
      <c r="B30" s="6">
        <v>24744470.592279483</v>
      </c>
      <c r="C30" s="6">
        <v>0</v>
      </c>
      <c r="D30" s="6">
        <v>0</v>
      </c>
      <c r="E30" s="6">
        <v>0</v>
      </c>
      <c r="F30" s="6">
        <f t="shared" si="0"/>
        <v>24744470.592279483</v>
      </c>
    </row>
    <row r="31" spans="1:6" ht="12.75">
      <c r="A31" s="37" t="s">
        <v>47</v>
      </c>
      <c r="B31" s="6">
        <v>0</v>
      </c>
      <c r="C31" s="6">
        <v>0</v>
      </c>
      <c r="D31" s="6">
        <v>0</v>
      </c>
      <c r="E31" s="6">
        <v>0</v>
      </c>
      <c r="F31" s="6">
        <f t="shared" si="0"/>
        <v>0</v>
      </c>
    </row>
    <row r="32" spans="1:6" ht="12.75">
      <c r="A32" s="37" t="s">
        <v>48</v>
      </c>
      <c r="B32" s="6">
        <v>0</v>
      </c>
      <c r="C32" s="6">
        <v>0</v>
      </c>
      <c r="D32" s="6">
        <v>0</v>
      </c>
      <c r="E32" s="6">
        <v>0</v>
      </c>
      <c r="F32" s="6">
        <f t="shared" si="0"/>
        <v>0</v>
      </c>
    </row>
    <row r="33" spans="1:6" ht="12.75">
      <c r="A33" s="37" t="s">
        <v>49</v>
      </c>
      <c r="B33" s="6">
        <v>0</v>
      </c>
      <c r="C33" s="6">
        <v>0</v>
      </c>
      <c r="D33" s="6">
        <v>0</v>
      </c>
      <c r="E33" s="6">
        <v>0</v>
      </c>
      <c r="F33" s="6">
        <f t="shared" si="0"/>
        <v>0</v>
      </c>
    </row>
    <row r="34" spans="1:6" ht="12.75">
      <c r="A34" s="37" t="s">
        <v>50</v>
      </c>
      <c r="B34" s="6">
        <v>0</v>
      </c>
      <c r="C34" s="6">
        <v>0</v>
      </c>
      <c r="D34" s="6">
        <v>0</v>
      </c>
      <c r="E34" s="6">
        <v>0</v>
      </c>
      <c r="F34" s="6">
        <f t="shared" si="0"/>
        <v>0</v>
      </c>
    </row>
    <row r="35" spans="1:6" ht="12.75">
      <c r="A35" s="37" t="s">
        <v>51</v>
      </c>
      <c r="B35" s="6">
        <v>0</v>
      </c>
      <c r="C35" s="6">
        <v>0</v>
      </c>
      <c r="D35" s="6">
        <v>0</v>
      </c>
      <c r="E35" s="6">
        <v>0</v>
      </c>
      <c r="F35" s="6">
        <f t="shared" si="0"/>
        <v>0</v>
      </c>
    </row>
    <row r="36" spans="1:6" ht="12.75">
      <c r="A36" s="37" t="s">
        <v>52</v>
      </c>
      <c r="B36" s="6">
        <v>0</v>
      </c>
      <c r="C36" s="6">
        <v>0</v>
      </c>
      <c r="D36" s="6">
        <v>0</v>
      </c>
      <c r="E36" s="6">
        <v>0</v>
      </c>
      <c r="F36" s="6">
        <f t="shared" si="0"/>
        <v>0</v>
      </c>
    </row>
    <row r="37" spans="1:6" ht="12.75">
      <c r="A37" s="37" t="s">
        <v>53</v>
      </c>
      <c r="B37" s="6">
        <v>0</v>
      </c>
      <c r="C37" s="6">
        <v>0</v>
      </c>
      <c r="D37" s="6">
        <v>0</v>
      </c>
      <c r="E37" s="6">
        <v>0</v>
      </c>
      <c r="F37" s="6">
        <f t="shared" si="0"/>
        <v>0</v>
      </c>
    </row>
    <row r="38" spans="1:6" ht="12.75">
      <c r="A38" s="37" t="s">
        <v>54</v>
      </c>
      <c r="B38" s="6">
        <v>0</v>
      </c>
      <c r="C38" s="6">
        <v>0</v>
      </c>
      <c r="D38" s="6">
        <v>0</v>
      </c>
      <c r="E38" s="6">
        <v>0</v>
      </c>
      <c r="F38" s="6">
        <f t="shared" si="0"/>
        <v>0</v>
      </c>
    </row>
    <row r="39" spans="1:6" ht="12.75">
      <c r="A39" s="37" t="s">
        <v>55</v>
      </c>
      <c r="B39" s="6">
        <v>0</v>
      </c>
      <c r="C39" s="6">
        <v>0</v>
      </c>
      <c r="D39" s="6">
        <v>0</v>
      </c>
      <c r="E39" s="6">
        <v>0</v>
      </c>
      <c r="F39" s="6">
        <f t="shared" si="0"/>
        <v>0</v>
      </c>
    </row>
    <row r="40" spans="1:6" ht="12.75">
      <c r="A40" s="37" t="s">
        <v>56</v>
      </c>
      <c r="B40" s="6">
        <v>0</v>
      </c>
      <c r="C40" s="6">
        <v>0</v>
      </c>
      <c r="D40" s="6">
        <v>0</v>
      </c>
      <c r="E40" s="6">
        <v>0</v>
      </c>
      <c r="F40" s="6">
        <f t="shared" si="0"/>
        <v>0</v>
      </c>
    </row>
    <row r="41" spans="1:6" ht="12.75">
      <c r="A41" s="37" t="s">
        <v>57</v>
      </c>
      <c r="B41" s="6">
        <v>0</v>
      </c>
      <c r="C41" s="6">
        <v>0</v>
      </c>
      <c r="D41" s="6">
        <v>0</v>
      </c>
      <c r="E41" s="6">
        <v>0</v>
      </c>
      <c r="F41" s="6">
        <f t="shared" si="0"/>
        <v>0</v>
      </c>
    </row>
    <row r="42" spans="1:6" ht="12.75">
      <c r="A42" s="37" t="s">
        <v>58</v>
      </c>
      <c r="B42" s="6">
        <v>0</v>
      </c>
      <c r="C42" s="6">
        <v>0</v>
      </c>
      <c r="D42" s="6">
        <v>0</v>
      </c>
      <c r="E42" s="6">
        <v>0</v>
      </c>
      <c r="F42" s="6">
        <f t="shared" si="0"/>
        <v>0</v>
      </c>
    </row>
    <row r="43" spans="1:6" ht="12.75">
      <c r="A43" s="37" t="s">
        <v>59</v>
      </c>
      <c r="B43" s="6">
        <v>0</v>
      </c>
      <c r="C43" s="6">
        <v>0</v>
      </c>
      <c r="D43" s="6">
        <v>0</v>
      </c>
      <c r="E43" s="6">
        <v>0</v>
      </c>
      <c r="F43" s="6">
        <f t="shared" si="0"/>
        <v>0</v>
      </c>
    </row>
    <row r="44" spans="1:6" ht="12.75">
      <c r="A44" s="37" t="s">
        <v>60</v>
      </c>
      <c r="B44" s="6">
        <v>0</v>
      </c>
      <c r="C44" s="6">
        <v>0</v>
      </c>
      <c r="D44" s="6">
        <v>0</v>
      </c>
      <c r="E44" s="6">
        <v>0</v>
      </c>
      <c r="F44" s="6">
        <f t="shared" si="0"/>
        <v>0</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0</v>
      </c>
      <c r="C47" s="6">
        <v>0</v>
      </c>
      <c r="D47" s="6">
        <v>0</v>
      </c>
      <c r="E47" s="6">
        <v>0</v>
      </c>
      <c r="F47" s="6">
        <f t="shared" si="0"/>
        <v>0</v>
      </c>
    </row>
    <row r="48" spans="1:6" ht="12.75">
      <c r="A48" s="37" t="s">
        <v>64</v>
      </c>
      <c r="B48" s="6">
        <v>0</v>
      </c>
      <c r="C48" s="6">
        <v>0</v>
      </c>
      <c r="D48" s="6">
        <v>0</v>
      </c>
      <c r="E48" s="6">
        <v>0</v>
      </c>
      <c r="F48" s="6">
        <f t="shared" si="0"/>
        <v>0</v>
      </c>
    </row>
    <row r="49" spans="1:6" ht="12.75">
      <c r="A49" s="37" t="s">
        <v>65</v>
      </c>
      <c r="B49" s="6">
        <v>0</v>
      </c>
      <c r="C49" s="6">
        <v>0</v>
      </c>
      <c r="D49" s="6">
        <v>0</v>
      </c>
      <c r="E49" s="6">
        <v>0</v>
      </c>
      <c r="F49" s="6">
        <f t="shared" si="0"/>
        <v>0</v>
      </c>
    </row>
    <row r="50" spans="1:6" ht="12.75">
      <c r="A50" s="37" t="s">
        <v>66</v>
      </c>
      <c r="B50" s="6">
        <v>0</v>
      </c>
      <c r="C50" s="6">
        <v>0</v>
      </c>
      <c r="D50" s="6">
        <v>0</v>
      </c>
      <c r="E50" s="6">
        <v>0</v>
      </c>
      <c r="F50" s="6">
        <f t="shared" si="0"/>
        <v>0</v>
      </c>
    </row>
    <row r="51" spans="1:6" ht="12.75">
      <c r="A51" s="37" t="s">
        <v>67</v>
      </c>
      <c r="B51" s="6">
        <v>0</v>
      </c>
      <c r="C51" s="6">
        <v>0</v>
      </c>
      <c r="D51" s="6">
        <v>0</v>
      </c>
      <c r="E51" s="6">
        <v>0</v>
      </c>
      <c r="F51" s="6">
        <f t="shared" si="0"/>
        <v>0</v>
      </c>
    </row>
    <row r="52" spans="1:6" ht="12.75">
      <c r="A52" s="37" t="s">
        <v>68</v>
      </c>
      <c r="B52" s="6">
        <v>0</v>
      </c>
      <c r="C52" s="6">
        <v>0</v>
      </c>
      <c r="D52" s="6">
        <v>0</v>
      </c>
      <c r="E52" s="6">
        <v>0</v>
      </c>
      <c r="F52" s="6">
        <f t="shared" si="0"/>
        <v>0</v>
      </c>
    </row>
    <row r="53" spans="1:6" ht="12.75">
      <c r="A53" s="37" t="s">
        <v>69</v>
      </c>
      <c r="B53" s="6">
        <v>0</v>
      </c>
      <c r="C53" s="6">
        <v>0</v>
      </c>
      <c r="D53" s="6">
        <v>0</v>
      </c>
      <c r="E53" s="6">
        <v>0</v>
      </c>
      <c r="F53" s="6">
        <f t="shared" si="0"/>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24744470.592279483</v>
      </c>
      <c r="C60" s="6">
        <f>SUM(C6:C58)</f>
        <v>0</v>
      </c>
      <c r="D60" s="6">
        <f>SUM(D6:D58)</f>
        <v>0</v>
      </c>
      <c r="E60" s="6">
        <f>SUM(E6:E58)</f>
        <v>0</v>
      </c>
      <c r="F60" s="6">
        <f>SUM(F6:F58)</f>
        <v>24744470.592279483</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Italic"Family Guaranty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3.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customWidth="1"/>
    <col min="2" max="2" width="11.00390625" style="7" customWidth="1"/>
    <col min="3" max="3" width="11.75390625" style="7" customWidth="1"/>
    <col min="4" max="4" width="8.125" style="7" customWidth="1"/>
    <col min="5" max="5" width="14.375" style="7" customWidth="1"/>
    <col min="6" max="6" width="12.125" style="7" customWidth="1"/>
    <col min="7" max="7" width="2.75390625" style="7" customWidth="1"/>
    <col min="8" max="8" width="28.125" style="7" customWidth="1"/>
    <col min="9" max="9" width="14.375" style="8" customWidth="1"/>
    <col min="10" max="16384" width="10.75390625" style="7" customWidth="1"/>
  </cols>
  <sheetData>
    <row r="1" spans="1:6" ht="12.75">
      <c r="A1" s="4" t="s">
        <v>0</v>
      </c>
      <c r="B1" s="127" t="s">
        <v>270</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0</v>
      </c>
      <c r="E6" s="6">
        <v>0</v>
      </c>
      <c r="F6" s="6">
        <f aca="true" t="shared" si="0" ref="F6:F53">SUM(B6:E6)</f>
        <v>0</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8850514</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0</v>
      </c>
    </row>
    <row r="14" spans="1:9" ht="12.75">
      <c r="A14" s="37" t="s">
        <v>19</v>
      </c>
      <c r="B14" s="6">
        <v>0</v>
      </c>
      <c r="C14" s="6">
        <v>0</v>
      </c>
      <c r="D14" s="6">
        <v>0</v>
      </c>
      <c r="E14" s="6">
        <v>0</v>
      </c>
      <c r="F14" s="6">
        <f t="shared" si="0"/>
        <v>0</v>
      </c>
      <c r="H14" s="7" t="s">
        <v>20</v>
      </c>
      <c r="I14" s="8">
        <v>0</v>
      </c>
    </row>
    <row r="15" spans="1:9" ht="12.75">
      <c r="A15" s="37" t="s">
        <v>21</v>
      </c>
      <c r="B15" s="6">
        <v>0</v>
      </c>
      <c r="C15" s="6">
        <v>0</v>
      </c>
      <c r="D15" s="6">
        <v>0</v>
      </c>
      <c r="E15" s="6">
        <v>0</v>
      </c>
      <c r="F15" s="6">
        <f t="shared" si="0"/>
        <v>0</v>
      </c>
      <c r="H15" s="7" t="s">
        <v>22</v>
      </c>
      <c r="I15" s="8">
        <v>241197.07529953922</v>
      </c>
    </row>
    <row r="16" spans="1:6" ht="12.75">
      <c r="A16" s="37" t="s">
        <v>23</v>
      </c>
      <c r="B16" s="6">
        <v>0</v>
      </c>
      <c r="C16" s="6">
        <v>0</v>
      </c>
      <c r="D16" s="6">
        <v>0</v>
      </c>
      <c r="E16" s="6">
        <v>0</v>
      </c>
      <c r="F16" s="6">
        <f t="shared" si="0"/>
        <v>0</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0</v>
      </c>
    </row>
    <row r="19" spans="1:9" ht="12.75">
      <c r="A19" s="37" t="s">
        <v>28</v>
      </c>
      <c r="B19" s="6">
        <v>0</v>
      </c>
      <c r="C19" s="6">
        <v>0</v>
      </c>
      <c r="D19" s="6">
        <v>0</v>
      </c>
      <c r="E19" s="6">
        <v>0</v>
      </c>
      <c r="F19" s="6">
        <f t="shared" si="0"/>
        <v>0</v>
      </c>
      <c r="H19" s="7" t="s">
        <v>29</v>
      </c>
      <c r="I19" s="8">
        <v>0</v>
      </c>
    </row>
    <row r="20" spans="1:9" ht="12.75">
      <c r="A20" s="37" t="s">
        <v>30</v>
      </c>
      <c r="B20" s="6">
        <v>0</v>
      </c>
      <c r="C20" s="6">
        <v>0</v>
      </c>
      <c r="D20" s="6">
        <v>0</v>
      </c>
      <c r="E20" s="6">
        <v>0</v>
      </c>
      <c r="F20" s="6">
        <f t="shared" si="0"/>
        <v>0</v>
      </c>
      <c r="H20" s="7" t="s">
        <v>31</v>
      </c>
      <c r="I20" s="8" t="s">
        <v>0</v>
      </c>
    </row>
    <row r="21" spans="1:9" ht="12.75">
      <c r="A21" s="37" t="s">
        <v>32</v>
      </c>
      <c r="B21" s="6">
        <v>0</v>
      </c>
      <c r="C21" s="6">
        <v>0</v>
      </c>
      <c r="D21" s="6">
        <v>0</v>
      </c>
      <c r="E21" s="6">
        <v>0</v>
      </c>
      <c r="F21" s="6">
        <f t="shared" si="0"/>
        <v>0</v>
      </c>
      <c r="H21" s="7" t="s">
        <v>33</v>
      </c>
      <c r="I21" s="8">
        <v>0</v>
      </c>
    </row>
    <row r="22" spans="1:9" ht="12.75">
      <c r="A22" s="37" t="s">
        <v>34</v>
      </c>
      <c r="B22" s="6">
        <v>0</v>
      </c>
      <c r="C22" s="6">
        <v>0</v>
      </c>
      <c r="D22" s="6">
        <v>0</v>
      </c>
      <c r="E22" s="6">
        <v>0</v>
      </c>
      <c r="F22" s="6">
        <f t="shared" si="0"/>
        <v>0</v>
      </c>
      <c r="H22" s="7" t="s">
        <v>35</v>
      </c>
      <c r="I22" s="8" t="s">
        <v>0</v>
      </c>
    </row>
    <row r="23" spans="1:9" ht="12.75">
      <c r="A23" s="37" t="s">
        <v>36</v>
      </c>
      <c r="B23" s="6">
        <v>0</v>
      </c>
      <c r="C23" s="6">
        <v>0</v>
      </c>
      <c r="D23" s="6">
        <v>0</v>
      </c>
      <c r="E23" s="6">
        <v>0</v>
      </c>
      <c r="F23" s="6">
        <f t="shared" si="0"/>
        <v>0</v>
      </c>
      <c r="H23" s="7" t="s">
        <v>37</v>
      </c>
      <c r="I23" s="8">
        <v>0</v>
      </c>
    </row>
    <row r="24" spans="1:6" ht="12.75">
      <c r="A24" s="37" t="s">
        <v>38</v>
      </c>
      <c r="B24" s="6">
        <v>0</v>
      </c>
      <c r="C24" s="6">
        <v>0</v>
      </c>
      <c r="D24" s="6">
        <v>0</v>
      </c>
      <c r="E24" s="6">
        <v>0</v>
      </c>
      <c r="F24" s="6">
        <f t="shared" si="0"/>
        <v>0</v>
      </c>
    </row>
    <row r="25" spans="1:9" ht="12.75">
      <c r="A25" s="37" t="s">
        <v>39</v>
      </c>
      <c r="B25" s="6">
        <v>0</v>
      </c>
      <c r="C25" s="6">
        <v>0</v>
      </c>
      <c r="D25" s="6">
        <v>0</v>
      </c>
      <c r="E25" s="6">
        <v>0</v>
      </c>
      <c r="F25" s="6">
        <f t="shared" si="0"/>
        <v>0</v>
      </c>
      <c r="H25" s="7" t="s">
        <v>40</v>
      </c>
      <c r="I25" s="8">
        <f>SUM(I10:I15)-SUM(I18:I23)</f>
        <v>9091711.075299539</v>
      </c>
    </row>
    <row r="26" spans="1:9" ht="12.75">
      <c r="A26" s="37" t="s">
        <v>41</v>
      </c>
      <c r="B26" s="6">
        <v>0</v>
      </c>
      <c r="C26" s="6">
        <v>0</v>
      </c>
      <c r="D26" s="6">
        <v>0</v>
      </c>
      <c r="E26" s="6">
        <v>0</v>
      </c>
      <c r="F26" s="6">
        <f t="shared" si="0"/>
        <v>0</v>
      </c>
      <c r="H26" s="7" t="s">
        <v>42</v>
      </c>
      <c r="I26" s="8">
        <f>+F60</f>
        <v>9091711.089663584</v>
      </c>
    </row>
    <row r="27" spans="1:9" ht="12.75">
      <c r="A27" s="37" t="s">
        <v>43</v>
      </c>
      <c r="B27" s="6">
        <v>0</v>
      </c>
      <c r="C27" s="6">
        <v>0</v>
      </c>
      <c r="D27" s="6">
        <v>0</v>
      </c>
      <c r="E27" s="6">
        <v>0</v>
      </c>
      <c r="F27" s="6">
        <f t="shared" si="0"/>
        <v>0</v>
      </c>
      <c r="I27" s="6" t="s">
        <v>0</v>
      </c>
    </row>
    <row r="28" spans="1:9" ht="12.75">
      <c r="A28" s="37" t="s">
        <v>44</v>
      </c>
      <c r="B28" s="6">
        <v>0</v>
      </c>
      <c r="C28" s="6">
        <v>0</v>
      </c>
      <c r="D28" s="6">
        <v>0</v>
      </c>
      <c r="E28" s="6">
        <v>0</v>
      </c>
      <c r="F28" s="6">
        <f t="shared" si="0"/>
        <v>0</v>
      </c>
      <c r="I28" s="6"/>
    </row>
    <row r="29" spans="1:6" ht="12.75">
      <c r="A29" s="37" t="s">
        <v>45</v>
      </c>
      <c r="B29" s="6">
        <v>0</v>
      </c>
      <c r="C29" s="6">
        <v>0</v>
      </c>
      <c r="D29" s="6">
        <v>0</v>
      </c>
      <c r="E29" s="6">
        <v>0</v>
      </c>
      <c r="F29" s="6">
        <f t="shared" si="0"/>
        <v>0</v>
      </c>
    </row>
    <row r="30" spans="1:6" ht="12.75">
      <c r="A30" s="37" t="s">
        <v>46</v>
      </c>
      <c r="B30" s="6">
        <v>0</v>
      </c>
      <c r="C30" s="6">
        <v>0</v>
      </c>
      <c r="D30" s="6">
        <v>0</v>
      </c>
      <c r="E30" s="6">
        <v>0</v>
      </c>
      <c r="F30" s="6">
        <f t="shared" si="0"/>
        <v>0</v>
      </c>
    </row>
    <row r="31" spans="1:6" ht="12.75">
      <c r="A31" s="37" t="s">
        <v>47</v>
      </c>
      <c r="B31" s="6">
        <v>0</v>
      </c>
      <c r="C31" s="6">
        <v>0</v>
      </c>
      <c r="D31" s="6">
        <v>0</v>
      </c>
      <c r="E31" s="6">
        <v>0</v>
      </c>
      <c r="F31" s="6">
        <f t="shared" si="0"/>
        <v>0</v>
      </c>
    </row>
    <row r="32" spans="1:6" ht="12.75">
      <c r="A32" s="37" t="s">
        <v>48</v>
      </c>
      <c r="B32" s="6">
        <v>0</v>
      </c>
      <c r="C32" s="6">
        <v>0</v>
      </c>
      <c r="D32" s="6">
        <v>0</v>
      </c>
      <c r="E32" s="6">
        <v>0</v>
      </c>
      <c r="F32" s="6">
        <f t="shared" si="0"/>
        <v>0</v>
      </c>
    </row>
    <row r="33" spans="1:6" ht="12.75">
      <c r="A33" s="37" t="s">
        <v>49</v>
      </c>
      <c r="B33" s="6">
        <v>0</v>
      </c>
      <c r="C33" s="6">
        <v>0</v>
      </c>
      <c r="D33" s="6">
        <v>0</v>
      </c>
      <c r="E33" s="6">
        <v>0</v>
      </c>
      <c r="F33" s="6">
        <f t="shared" si="0"/>
        <v>0</v>
      </c>
    </row>
    <row r="34" spans="1:6" ht="12.75">
      <c r="A34" s="37" t="s">
        <v>50</v>
      </c>
      <c r="B34" s="6">
        <v>0</v>
      </c>
      <c r="C34" s="6">
        <v>0</v>
      </c>
      <c r="D34" s="6">
        <v>0</v>
      </c>
      <c r="E34" s="6">
        <v>0</v>
      </c>
      <c r="F34" s="6">
        <f t="shared" si="0"/>
        <v>0</v>
      </c>
    </row>
    <row r="35" spans="1:6" ht="12.75">
      <c r="A35" s="37" t="s">
        <v>51</v>
      </c>
      <c r="B35" s="6">
        <v>0</v>
      </c>
      <c r="C35" s="6">
        <v>0</v>
      </c>
      <c r="D35" s="6">
        <v>0</v>
      </c>
      <c r="E35" s="6">
        <v>0</v>
      </c>
      <c r="F35" s="6">
        <f t="shared" si="0"/>
        <v>0</v>
      </c>
    </row>
    <row r="36" spans="1:6" ht="12.75">
      <c r="A36" s="37" t="s">
        <v>52</v>
      </c>
      <c r="B36" s="6">
        <v>0</v>
      </c>
      <c r="C36" s="6">
        <v>0</v>
      </c>
      <c r="D36" s="6">
        <v>0</v>
      </c>
      <c r="E36" s="6">
        <v>0</v>
      </c>
      <c r="F36" s="6">
        <f t="shared" si="0"/>
        <v>0</v>
      </c>
    </row>
    <row r="37" spans="1:6" ht="12.75">
      <c r="A37" s="37" t="s">
        <v>53</v>
      </c>
      <c r="B37" s="6">
        <v>0</v>
      </c>
      <c r="C37" s="6">
        <v>0</v>
      </c>
      <c r="D37" s="6">
        <v>0</v>
      </c>
      <c r="E37" s="6">
        <v>0</v>
      </c>
      <c r="F37" s="6">
        <f t="shared" si="0"/>
        <v>0</v>
      </c>
    </row>
    <row r="38" spans="1:6" ht="12.75">
      <c r="A38" s="37" t="s">
        <v>54</v>
      </c>
      <c r="B38" s="6">
        <v>0</v>
      </c>
      <c r="C38" s="6">
        <v>0</v>
      </c>
      <c r="D38" s="6">
        <v>0</v>
      </c>
      <c r="E38" s="6">
        <v>0</v>
      </c>
      <c r="F38" s="6">
        <f t="shared" si="0"/>
        <v>0</v>
      </c>
    </row>
    <row r="39" spans="1:6" ht="12.75">
      <c r="A39" s="37" t="s">
        <v>55</v>
      </c>
      <c r="B39" s="6">
        <v>0</v>
      </c>
      <c r="C39" s="6">
        <v>0</v>
      </c>
      <c r="D39" s="6">
        <v>0</v>
      </c>
      <c r="E39" s="6">
        <v>0</v>
      </c>
      <c r="F39" s="6">
        <f t="shared" si="0"/>
        <v>0</v>
      </c>
    </row>
    <row r="40" spans="1:6" ht="12.75">
      <c r="A40" s="37" t="s">
        <v>56</v>
      </c>
      <c r="B40" s="6">
        <v>0</v>
      </c>
      <c r="C40" s="6">
        <v>0</v>
      </c>
      <c r="D40" s="6">
        <v>0</v>
      </c>
      <c r="E40" s="6">
        <v>0</v>
      </c>
      <c r="F40" s="6">
        <f t="shared" si="0"/>
        <v>0</v>
      </c>
    </row>
    <row r="41" spans="1:6" ht="12.75">
      <c r="A41" s="37" t="s">
        <v>57</v>
      </c>
      <c r="B41" s="6">
        <v>0</v>
      </c>
      <c r="C41" s="6">
        <v>0</v>
      </c>
      <c r="D41" s="6">
        <v>0</v>
      </c>
      <c r="E41" s="6">
        <v>0</v>
      </c>
      <c r="F41" s="6">
        <f t="shared" si="0"/>
        <v>0</v>
      </c>
    </row>
    <row r="42" spans="1:6" ht="12.75">
      <c r="A42" s="37" t="s">
        <v>58</v>
      </c>
      <c r="B42" s="6">
        <v>4667664.043849932</v>
      </c>
      <c r="C42" s="6">
        <v>4424047.045813651</v>
      </c>
      <c r="D42" s="6">
        <v>0</v>
      </c>
      <c r="E42" s="6">
        <v>0</v>
      </c>
      <c r="F42" s="6">
        <f t="shared" si="0"/>
        <v>9091711.089663584</v>
      </c>
    </row>
    <row r="43" spans="1:6" ht="12.75">
      <c r="A43" s="37" t="s">
        <v>59</v>
      </c>
      <c r="B43" s="6">
        <v>0</v>
      </c>
      <c r="C43" s="6">
        <v>0</v>
      </c>
      <c r="D43" s="6">
        <v>0</v>
      </c>
      <c r="E43" s="6">
        <v>0</v>
      </c>
      <c r="F43" s="6">
        <f t="shared" si="0"/>
        <v>0</v>
      </c>
    </row>
    <row r="44" spans="1:6" ht="12.75">
      <c r="A44" s="37" t="s">
        <v>60</v>
      </c>
      <c r="B44" s="6">
        <v>0</v>
      </c>
      <c r="C44" s="6">
        <v>0</v>
      </c>
      <c r="D44" s="6">
        <v>0</v>
      </c>
      <c r="E44" s="6">
        <v>0</v>
      </c>
      <c r="F44" s="6">
        <f t="shared" si="0"/>
        <v>0</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0</v>
      </c>
      <c r="C47" s="6">
        <v>0</v>
      </c>
      <c r="D47" s="6">
        <v>0</v>
      </c>
      <c r="E47" s="6">
        <v>0</v>
      </c>
      <c r="F47" s="6">
        <f t="shared" si="0"/>
        <v>0</v>
      </c>
    </row>
    <row r="48" spans="1:6" ht="12.75">
      <c r="A48" s="37" t="s">
        <v>64</v>
      </c>
      <c r="B48" s="6">
        <v>0</v>
      </c>
      <c r="C48" s="6">
        <v>0</v>
      </c>
      <c r="D48" s="6">
        <v>0</v>
      </c>
      <c r="E48" s="6">
        <v>0</v>
      </c>
      <c r="F48" s="6">
        <f t="shared" si="0"/>
        <v>0</v>
      </c>
    </row>
    <row r="49" spans="1:6" ht="12.75">
      <c r="A49" s="37" t="s">
        <v>65</v>
      </c>
      <c r="B49" s="6">
        <v>0</v>
      </c>
      <c r="C49" s="6">
        <v>0</v>
      </c>
      <c r="D49" s="6">
        <v>0</v>
      </c>
      <c r="E49" s="6">
        <v>0</v>
      </c>
      <c r="F49" s="6">
        <f t="shared" si="0"/>
        <v>0</v>
      </c>
    </row>
    <row r="50" spans="1:6" ht="12.75">
      <c r="A50" s="37" t="s">
        <v>66</v>
      </c>
      <c r="B50" s="6">
        <v>0</v>
      </c>
      <c r="C50" s="6">
        <v>0</v>
      </c>
      <c r="D50" s="6">
        <v>0</v>
      </c>
      <c r="E50" s="6">
        <v>0</v>
      </c>
      <c r="F50" s="6">
        <f t="shared" si="0"/>
        <v>0</v>
      </c>
    </row>
    <row r="51" spans="1:6" ht="12.75">
      <c r="A51" s="37" t="s">
        <v>67</v>
      </c>
      <c r="B51" s="6">
        <v>0</v>
      </c>
      <c r="C51" s="6">
        <v>0</v>
      </c>
      <c r="D51" s="6">
        <v>0</v>
      </c>
      <c r="E51" s="6">
        <v>0</v>
      </c>
      <c r="F51" s="6">
        <f t="shared" si="0"/>
        <v>0</v>
      </c>
    </row>
    <row r="52" spans="1:6" ht="12.75">
      <c r="A52" s="37" t="s">
        <v>68</v>
      </c>
      <c r="B52" s="6">
        <v>0</v>
      </c>
      <c r="C52" s="6">
        <v>0</v>
      </c>
      <c r="D52" s="6">
        <v>0</v>
      </c>
      <c r="E52" s="6">
        <v>0</v>
      </c>
      <c r="F52" s="6">
        <f t="shared" si="0"/>
        <v>0</v>
      </c>
    </row>
    <row r="53" spans="1:6" ht="12.75">
      <c r="A53" s="37" t="s">
        <v>69</v>
      </c>
      <c r="B53" s="6">
        <v>0</v>
      </c>
      <c r="C53" s="6">
        <v>0</v>
      </c>
      <c r="D53" s="6">
        <v>0</v>
      </c>
      <c r="E53" s="6">
        <v>0</v>
      </c>
      <c r="F53" s="6">
        <f t="shared" si="0"/>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4667664.043849932</v>
      </c>
      <c r="C60" s="6">
        <f>SUM(C6:C58)</f>
        <v>4424047.045813651</v>
      </c>
      <c r="D60" s="6">
        <f>SUM(D6:D58)</f>
        <v>0</v>
      </c>
      <c r="E60" s="6">
        <f>SUM(E6:E58)</f>
        <v>0</v>
      </c>
      <c r="F60" s="6">
        <f>SUM(F6:F58)</f>
        <v>9091711.089663584</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Italic"Farmers and Ranchers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4.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9.25390625" style="7" bestFit="1" customWidth="1"/>
    <col min="3" max="3" width="11.75390625" style="7" bestFit="1" customWidth="1"/>
    <col min="4" max="4" width="7.00390625" style="7" bestFit="1" customWidth="1"/>
    <col min="5" max="5" width="14.375" style="7" bestFit="1" customWidth="1"/>
    <col min="6" max="6" width="11.00390625" style="7" bestFit="1" customWidth="1"/>
    <col min="7" max="7" width="2.75390625" style="7" customWidth="1"/>
    <col min="8" max="8" width="28.125" style="7" bestFit="1" customWidth="1"/>
    <col min="9" max="9" width="11.00390625" style="8" bestFit="1" customWidth="1"/>
    <col min="10" max="16384" width="10.75390625" style="7" customWidth="1"/>
  </cols>
  <sheetData>
    <row r="1" spans="1:6" ht="12.75">
      <c r="A1" s="4" t="s">
        <v>0</v>
      </c>
      <c r="B1" s="127" t="s">
        <v>246</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1782.3158763040942</v>
      </c>
      <c r="C6" s="6">
        <v>382052.10295753623</v>
      </c>
      <c r="D6" s="6">
        <v>0</v>
      </c>
      <c r="E6" s="6">
        <v>0</v>
      </c>
      <c r="F6" s="6">
        <f aca="true" t="shared" si="0" ref="F6:F53">SUM(B6:E6)</f>
        <v>383834.41883384035</v>
      </c>
      <c r="H6" s="7" t="s">
        <v>8</v>
      </c>
      <c r="I6" s="8" t="s">
        <v>0</v>
      </c>
    </row>
    <row r="7" spans="1:6" ht="12" customHeight="1">
      <c r="A7" s="37" t="s">
        <v>9</v>
      </c>
      <c r="B7" s="6">
        <v>716.2463827795203</v>
      </c>
      <c r="C7" s="6">
        <v>1857.0014186620108</v>
      </c>
      <c r="D7" s="6">
        <v>0</v>
      </c>
      <c r="E7" s="6">
        <v>0</v>
      </c>
      <c r="F7" s="6">
        <f t="shared" si="0"/>
        <v>2573.247801441531</v>
      </c>
    </row>
    <row r="8" spans="1:9" ht="12.75">
      <c r="A8" s="37" t="s">
        <v>10</v>
      </c>
      <c r="B8" s="6">
        <v>2298.48660756346</v>
      </c>
      <c r="C8" s="6">
        <v>48630.382633491645</v>
      </c>
      <c r="D8" s="6">
        <v>0</v>
      </c>
      <c r="E8" s="6">
        <v>0</v>
      </c>
      <c r="F8" s="6">
        <f t="shared" si="0"/>
        <v>50928.8692410551</v>
      </c>
      <c r="H8" s="7" t="s">
        <v>0</v>
      </c>
      <c r="I8" s="8" t="s">
        <v>0</v>
      </c>
    </row>
    <row r="9" spans="1:9" ht="12.75">
      <c r="A9" s="37" t="s">
        <v>11</v>
      </c>
      <c r="B9" s="6">
        <v>2237.447516415949</v>
      </c>
      <c r="C9" s="6">
        <v>13118.50064893199</v>
      </c>
      <c r="D9" s="6">
        <v>0</v>
      </c>
      <c r="E9" s="6">
        <v>0</v>
      </c>
      <c r="F9" s="6">
        <f t="shared" si="0"/>
        <v>15355.948165347938</v>
      </c>
      <c r="H9" s="7" t="s">
        <v>0</v>
      </c>
      <c r="I9" s="8" t="s">
        <v>0</v>
      </c>
    </row>
    <row r="10" spans="1:9" ht="12.75">
      <c r="A10" s="37" t="s">
        <v>12</v>
      </c>
      <c r="B10" s="6">
        <v>30802.204598879012</v>
      </c>
      <c r="C10" s="6">
        <v>247838.07018297334</v>
      </c>
      <c r="D10" s="6">
        <v>0</v>
      </c>
      <c r="E10" s="6">
        <v>0</v>
      </c>
      <c r="F10" s="6">
        <f t="shared" si="0"/>
        <v>278640.2747818524</v>
      </c>
      <c r="H10" s="7" t="s">
        <v>13</v>
      </c>
      <c r="I10" s="8">
        <v>0</v>
      </c>
    </row>
    <row r="11" spans="1:6" ht="12.75">
      <c r="A11" s="37" t="s">
        <v>14</v>
      </c>
      <c r="B11" s="6">
        <v>0</v>
      </c>
      <c r="C11" s="6">
        <v>0</v>
      </c>
      <c r="D11" s="6">
        <v>0</v>
      </c>
      <c r="E11" s="6">
        <v>0</v>
      </c>
      <c r="F11" s="6">
        <f t="shared" si="0"/>
        <v>0</v>
      </c>
    </row>
    <row r="12" spans="1:8" ht="12.75">
      <c r="A12" s="37" t="s">
        <v>15</v>
      </c>
      <c r="B12" s="6">
        <v>8920.469247813762</v>
      </c>
      <c r="C12" s="6">
        <v>162858.19010233742</v>
      </c>
      <c r="D12" s="6">
        <v>0</v>
      </c>
      <c r="E12" s="6">
        <v>0</v>
      </c>
      <c r="F12" s="6">
        <f t="shared" si="0"/>
        <v>171778.6593501512</v>
      </c>
      <c r="H12" s="7" t="s">
        <v>16</v>
      </c>
    </row>
    <row r="13" spans="1:9" ht="12.75">
      <c r="A13" s="37" t="s">
        <v>17</v>
      </c>
      <c r="B13" s="6">
        <v>807.8750353257874</v>
      </c>
      <c r="C13" s="6">
        <v>29641.73721300833</v>
      </c>
      <c r="D13" s="6">
        <v>0</v>
      </c>
      <c r="E13" s="6">
        <v>0</v>
      </c>
      <c r="F13" s="6">
        <f t="shared" si="0"/>
        <v>30449.612248334117</v>
      </c>
      <c r="H13" s="7" t="s">
        <v>18</v>
      </c>
      <c r="I13" s="8">
        <v>11499999</v>
      </c>
    </row>
    <row r="14" spans="1:9" ht="12.75">
      <c r="A14" s="37" t="s">
        <v>19</v>
      </c>
      <c r="B14" s="6">
        <v>0</v>
      </c>
      <c r="C14" s="6">
        <v>0</v>
      </c>
      <c r="D14" s="6">
        <v>0</v>
      </c>
      <c r="E14" s="6">
        <v>0</v>
      </c>
      <c r="F14" s="6">
        <f t="shared" si="0"/>
        <v>0</v>
      </c>
      <c r="H14" s="7" t="s">
        <v>20</v>
      </c>
      <c r="I14" s="8">
        <v>0</v>
      </c>
    </row>
    <row r="15" spans="1:9" ht="12.75">
      <c r="A15" s="37" t="s">
        <v>21</v>
      </c>
      <c r="B15" s="6">
        <v>11262.80951385697</v>
      </c>
      <c r="C15" s="6">
        <v>270530.40472519107</v>
      </c>
      <c r="D15" s="6">
        <v>0</v>
      </c>
      <c r="E15" s="6">
        <v>0</v>
      </c>
      <c r="F15" s="6">
        <f t="shared" si="0"/>
        <v>281793.214239048</v>
      </c>
      <c r="H15" s="7" t="s">
        <v>22</v>
      </c>
      <c r="I15" s="8">
        <v>2913697.93</v>
      </c>
    </row>
    <row r="16" spans="1:6" ht="12.75">
      <c r="A16" s="37" t="s">
        <v>23</v>
      </c>
      <c r="B16" s="6">
        <v>10057.316862458287</v>
      </c>
      <c r="C16" s="6">
        <v>15464.09859163304</v>
      </c>
      <c r="D16" s="6">
        <v>0</v>
      </c>
      <c r="E16" s="6">
        <v>0</v>
      </c>
      <c r="F16" s="6">
        <f t="shared" si="0"/>
        <v>25521.415454091326</v>
      </c>
    </row>
    <row r="17" spans="1:8" ht="12.75">
      <c r="A17" s="37" t="s">
        <v>24</v>
      </c>
      <c r="B17" s="6">
        <v>658.2809921157028</v>
      </c>
      <c r="C17" s="6">
        <v>18170.501029685678</v>
      </c>
      <c r="D17" s="6">
        <v>0</v>
      </c>
      <c r="E17" s="6">
        <v>0</v>
      </c>
      <c r="F17" s="6">
        <f t="shared" si="0"/>
        <v>18828.78202180138</v>
      </c>
      <c r="H17" s="7" t="s">
        <v>25</v>
      </c>
    </row>
    <row r="18" spans="1:9" ht="12.75">
      <c r="A18" s="37" t="s">
        <v>26</v>
      </c>
      <c r="B18" s="6">
        <v>344.91470620785134</v>
      </c>
      <c r="C18" s="6">
        <v>157937.98167613696</v>
      </c>
      <c r="D18" s="6">
        <v>0</v>
      </c>
      <c r="E18" s="6">
        <v>0</v>
      </c>
      <c r="F18" s="6">
        <f t="shared" si="0"/>
        <v>158282.8963823448</v>
      </c>
      <c r="H18" s="7" t="s">
        <v>27</v>
      </c>
      <c r="I18" s="8">
        <v>0</v>
      </c>
    </row>
    <row r="19" spans="1:9" ht="12.75">
      <c r="A19" s="37" t="s">
        <v>28</v>
      </c>
      <c r="B19" s="6">
        <v>12961.03244146746</v>
      </c>
      <c r="C19" s="6">
        <v>628560.5033154257</v>
      </c>
      <c r="D19" s="6">
        <v>0</v>
      </c>
      <c r="E19" s="6">
        <v>0</v>
      </c>
      <c r="F19" s="6">
        <f t="shared" si="0"/>
        <v>641521.5357568932</v>
      </c>
      <c r="H19" s="7" t="s">
        <v>29</v>
      </c>
      <c r="I19" s="8">
        <v>0</v>
      </c>
    </row>
    <row r="20" spans="1:9" ht="12.75">
      <c r="A20" s="37" t="s">
        <v>30</v>
      </c>
      <c r="B20" s="6">
        <v>6719.8355515599</v>
      </c>
      <c r="C20" s="6">
        <v>1120087.5120745965</v>
      </c>
      <c r="D20" s="6">
        <v>0</v>
      </c>
      <c r="E20" s="6">
        <v>0</v>
      </c>
      <c r="F20" s="6">
        <f t="shared" si="0"/>
        <v>1126807.3476261564</v>
      </c>
      <c r="H20" s="7" t="s">
        <v>31</v>
      </c>
      <c r="I20" s="8" t="s">
        <v>0</v>
      </c>
    </row>
    <row r="21" spans="1:9" ht="12.75">
      <c r="A21" s="37" t="s">
        <v>32</v>
      </c>
      <c r="B21" s="6">
        <v>1890.627913975646</v>
      </c>
      <c r="C21" s="6">
        <v>60913.4676255282</v>
      </c>
      <c r="D21" s="6">
        <v>0</v>
      </c>
      <c r="E21" s="6">
        <v>0</v>
      </c>
      <c r="F21" s="6">
        <f t="shared" si="0"/>
        <v>62804.09553950385</v>
      </c>
      <c r="H21" s="7" t="s">
        <v>33</v>
      </c>
      <c r="I21" s="8">
        <v>0</v>
      </c>
    </row>
    <row r="22" spans="1:9" ht="12.75">
      <c r="A22" s="37" t="s">
        <v>34</v>
      </c>
      <c r="B22" s="6">
        <v>1999.9060997137126</v>
      </c>
      <c r="C22" s="6">
        <v>15473.216529430912</v>
      </c>
      <c r="D22" s="6">
        <v>0</v>
      </c>
      <c r="E22" s="6">
        <v>0</v>
      </c>
      <c r="F22" s="6">
        <f t="shared" si="0"/>
        <v>17473.122629144626</v>
      </c>
      <c r="H22" s="7" t="s">
        <v>35</v>
      </c>
      <c r="I22" s="8" t="s">
        <v>0</v>
      </c>
    </row>
    <row r="23" spans="1:9" ht="12.75">
      <c r="A23" s="37" t="s">
        <v>36</v>
      </c>
      <c r="B23" s="6">
        <v>1473.5904506858362</v>
      </c>
      <c r="C23" s="6">
        <v>28805.18617384696</v>
      </c>
      <c r="D23" s="6">
        <v>0</v>
      </c>
      <c r="E23" s="6">
        <v>0</v>
      </c>
      <c r="F23" s="6">
        <f t="shared" si="0"/>
        <v>30278.776624532795</v>
      </c>
      <c r="H23" s="7" t="s">
        <v>37</v>
      </c>
      <c r="I23" s="8">
        <v>0</v>
      </c>
    </row>
    <row r="24" spans="1:6" ht="12.75">
      <c r="A24" s="37" t="s">
        <v>38</v>
      </c>
      <c r="B24" s="6">
        <v>0</v>
      </c>
      <c r="C24" s="6">
        <v>0</v>
      </c>
      <c r="D24" s="6">
        <v>0</v>
      </c>
      <c r="E24" s="6">
        <v>0</v>
      </c>
      <c r="F24" s="6">
        <f t="shared" si="0"/>
        <v>0</v>
      </c>
    </row>
    <row r="25" spans="1:9" ht="12.75">
      <c r="A25" s="37" t="s">
        <v>39</v>
      </c>
      <c r="B25" s="6">
        <v>1418.1406933655612</v>
      </c>
      <c r="C25" s="6">
        <v>15890.561317374559</v>
      </c>
      <c r="D25" s="6">
        <v>0</v>
      </c>
      <c r="E25" s="6">
        <v>0</v>
      </c>
      <c r="F25" s="6">
        <f t="shared" si="0"/>
        <v>17308.70201074012</v>
      </c>
      <c r="H25" s="7" t="s">
        <v>40</v>
      </c>
      <c r="I25" s="8">
        <f>SUM(I10:I15)-SUM(I18:I23)</f>
        <v>14413696.93</v>
      </c>
    </row>
    <row r="26" spans="1:9" ht="12.75">
      <c r="A26" s="37" t="s">
        <v>41</v>
      </c>
      <c r="B26" s="6">
        <v>12555.093798946593</v>
      </c>
      <c r="C26" s="6">
        <v>25489.10941046796</v>
      </c>
      <c r="D26" s="6">
        <v>0</v>
      </c>
      <c r="E26" s="6">
        <v>0</v>
      </c>
      <c r="F26" s="6">
        <f t="shared" si="0"/>
        <v>38044.203209414554</v>
      </c>
      <c r="H26" s="7" t="s">
        <v>42</v>
      </c>
      <c r="I26" s="8">
        <f>+F60</f>
        <v>14413696.930000002</v>
      </c>
    </row>
    <row r="27" spans="1:6" ht="12.75">
      <c r="A27" s="37" t="s">
        <v>43</v>
      </c>
      <c r="B27" s="6">
        <v>10886.621074285371</v>
      </c>
      <c r="C27" s="6">
        <v>107718.58019561818</v>
      </c>
      <c r="D27" s="6">
        <v>0</v>
      </c>
      <c r="E27" s="6">
        <v>0</v>
      </c>
      <c r="F27" s="6">
        <f t="shared" si="0"/>
        <v>118605.20126990355</v>
      </c>
    </row>
    <row r="28" spans="1:6" ht="12.75">
      <c r="A28" s="37" t="s">
        <v>44</v>
      </c>
      <c r="B28" s="6">
        <v>9352.080120909852</v>
      </c>
      <c r="C28" s="6">
        <v>122713.88265934579</v>
      </c>
      <c r="D28" s="6">
        <v>0</v>
      </c>
      <c r="E28" s="6">
        <v>0</v>
      </c>
      <c r="F28" s="6">
        <f t="shared" si="0"/>
        <v>132065.96278025565</v>
      </c>
    </row>
    <row r="29" spans="1:6" ht="12.75">
      <c r="A29" s="37" t="s">
        <v>45</v>
      </c>
      <c r="B29" s="6">
        <v>7984.462652993224</v>
      </c>
      <c r="C29" s="6">
        <v>1058299.0127494046</v>
      </c>
      <c r="D29" s="6">
        <v>0</v>
      </c>
      <c r="E29" s="6">
        <v>0</v>
      </c>
      <c r="F29" s="6">
        <f t="shared" si="0"/>
        <v>1066283.4754023978</v>
      </c>
    </row>
    <row r="30" spans="1:6" ht="12.75">
      <c r="A30" s="37" t="s">
        <v>46</v>
      </c>
      <c r="B30" s="6">
        <v>1532.7698676885805</v>
      </c>
      <c r="C30" s="6">
        <v>9375.03505376758</v>
      </c>
      <c r="D30" s="6">
        <v>0</v>
      </c>
      <c r="E30" s="6">
        <v>0</v>
      </c>
      <c r="F30" s="6">
        <f t="shared" si="0"/>
        <v>10907.804921456162</v>
      </c>
    </row>
    <row r="31" spans="1:6" ht="12.75">
      <c r="A31" s="37" t="s">
        <v>47</v>
      </c>
      <c r="B31" s="6">
        <v>3478.5473087644755</v>
      </c>
      <c r="C31" s="6">
        <v>77793.3383914844</v>
      </c>
      <c r="D31" s="6">
        <v>0</v>
      </c>
      <c r="E31" s="6">
        <v>0</v>
      </c>
      <c r="F31" s="6">
        <f t="shared" si="0"/>
        <v>81271.88570024888</v>
      </c>
    </row>
    <row r="32" spans="1:6" ht="12.75">
      <c r="A32" s="37" t="s">
        <v>48</v>
      </c>
      <c r="B32" s="6">
        <v>556.0703831499982</v>
      </c>
      <c r="C32" s="6">
        <v>27680.941670318687</v>
      </c>
      <c r="D32" s="6">
        <v>0</v>
      </c>
      <c r="E32" s="6">
        <v>0</v>
      </c>
      <c r="F32" s="6">
        <f t="shared" si="0"/>
        <v>28237.012053468687</v>
      </c>
    </row>
    <row r="33" spans="1:6" ht="12.75">
      <c r="A33" s="37" t="s">
        <v>49</v>
      </c>
      <c r="B33" s="6">
        <v>794.8842839131403</v>
      </c>
      <c r="C33" s="6">
        <v>397364.6273558289</v>
      </c>
      <c r="D33" s="6">
        <v>0</v>
      </c>
      <c r="E33" s="6">
        <v>0</v>
      </c>
      <c r="F33" s="6">
        <f t="shared" si="0"/>
        <v>398159.511639742</v>
      </c>
    </row>
    <row r="34" spans="1:6" ht="12.75">
      <c r="A34" s="37" t="s">
        <v>50</v>
      </c>
      <c r="B34" s="6">
        <v>535.3751795617783</v>
      </c>
      <c r="C34" s="6">
        <v>87669.91522274681</v>
      </c>
      <c r="D34" s="6">
        <v>0</v>
      </c>
      <c r="E34" s="6">
        <v>0</v>
      </c>
      <c r="F34" s="6">
        <f t="shared" si="0"/>
        <v>88205.29040230859</v>
      </c>
    </row>
    <row r="35" spans="1:6" ht="12.75">
      <c r="A35" s="37" t="s">
        <v>51</v>
      </c>
      <c r="B35" s="6">
        <v>3840.8790822200313</v>
      </c>
      <c r="C35" s="6">
        <v>258904.54146731924</v>
      </c>
      <c r="D35" s="6">
        <v>0</v>
      </c>
      <c r="E35" s="6">
        <v>0</v>
      </c>
      <c r="F35" s="6">
        <f t="shared" si="0"/>
        <v>262745.42054953927</v>
      </c>
    </row>
    <row r="36" spans="1:6" ht="12.75">
      <c r="A36" s="37" t="s">
        <v>52</v>
      </c>
      <c r="B36" s="6">
        <v>12792.891872401275</v>
      </c>
      <c r="C36" s="6">
        <v>144335.23468955513</v>
      </c>
      <c r="D36" s="6">
        <v>0</v>
      </c>
      <c r="E36" s="6">
        <v>0</v>
      </c>
      <c r="F36" s="6">
        <f t="shared" si="0"/>
        <v>157128.1265619564</v>
      </c>
    </row>
    <row r="37" spans="1:6" ht="12.75">
      <c r="A37" s="37" t="s">
        <v>53</v>
      </c>
      <c r="B37" s="6">
        <v>629.8444708032711</v>
      </c>
      <c r="C37" s="6">
        <v>271413.42915327457</v>
      </c>
      <c r="D37" s="6">
        <v>0</v>
      </c>
      <c r="E37" s="6">
        <v>0</v>
      </c>
      <c r="F37" s="6">
        <f t="shared" si="0"/>
        <v>272043.27362407785</v>
      </c>
    </row>
    <row r="38" spans="1:6" ht="12.75">
      <c r="A38" s="37" t="s">
        <v>54</v>
      </c>
      <c r="B38" s="6">
        <v>0</v>
      </c>
      <c r="C38" s="6">
        <v>0</v>
      </c>
      <c r="D38" s="6">
        <v>0</v>
      </c>
      <c r="E38" s="6">
        <v>0</v>
      </c>
      <c r="F38" s="6">
        <f t="shared" si="0"/>
        <v>0</v>
      </c>
    </row>
    <row r="39" spans="1:6" ht="12.75">
      <c r="A39" s="37" t="s">
        <v>55</v>
      </c>
      <c r="B39" s="6">
        <v>8612.866412793124</v>
      </c>
      <c r="C39" s="6">
        <v>118718.73519702104</v>
      </c>
      <c r="D39" s="6">
        <v>0</v>
      </c>
      <c r="E39" s="6">
        <v>0</v>
      </c>
      <c r="F39" s="6">
        <f t="shared" si="0"/>
        <v>127331.60160981417</v>
      </c>
    </row>
    <row r="40" spans="1:6" ht="12.75">
      <c r="A40" s="37" t="s">
        <v>56</v>
      </c>
      <c r="B40" s="6">
        <v>546.7405084745428</v>
      </c>
      <c r="C40" s="6">
        <v>19963.815214878086</v>
      </c>
      <c r="D40" s="6">
        <v>0</v>
      </c>
      <c r="E40" s="6">
        <v>0</v>
      </c>
      <c r="F40" s="6">
        <f t="shared" si="0"/>
        <v>20510.55572335263</v>
      </c>
    </row>
    <row r="41" spans="1:6" ht="12.75">
      <c r="A41" s="37" t="s">
        <v>57</v>
      </c>
      <c r="B41" s="6">
        <v>14129.079856017399</v>
      </c>
      <c r="C41" s="6">
        <v>199616.63183827265</v>
      </c>
      <c r="D41" s="6">
        <v>0</v>
      </c>
      <c r="E41" s="6">
        <v>0</v>
      </c>
      <c r="F41" s="6">
        <f t="shared" si="0"/>
        <v>213745.71169429005</v>
      </c>
    </row>
    <row r="42" spans="1:6" ht="12.75">
      <c r="A42" s="37" t="s">
        <v>58</v>
      </c>
      <c r="B42" s="6">
        <v>1012.212828922828</v>
      </c>
      <c r="C42" s="6">
        <v>27978.04865560479</v>
      </c>
      <c r="D42" s="6">
        <v>0</v>
      </c>
      <c r="E42" s="6">
        <v>0</v>
      </c>
      <c r="F42" s="6">
        <f t="shared" si="0"/>
        <v>28990.26148452762</v>
      </c>
    </row>
    <row r="43" spans="1:6" ht="12.75">
      <c r="A43" s="37" t="s">
        <v>59</v>
      </c>
      <c r="B43" s="6">
        <v>2927.1149984586004</v>
      </c>
      <c r="C43" s="6">
        <v>56816.27925446059</v>
      </c>
      <c r="D43" s="6">
        <v>0</v>
      </c>
      <c r="E43" s="6">
        <v>0</v>
      </c>
      <c r="F43" s="6">
        <f t="shared" si="0"/>
        <v>59743.39425291919</v>
      </c>
    </row>
    <row r="44" spans="1:6" ht="12.75">
      <c r="A44" s="37" t="s">
        <v>60</v>
      </c>
      <c r="B44" s="6">
        <v>13626.307962749246</v>
      </c>
      <c r="C44" s="6">
        <v>3790300.6771156606</v>
      </c>
      <c r="D44" s="6">
        <v>0</v>
      </c>
      <c r="E44" s="6">
        <v>0</v>
      </c>
      <c r="F44" s="6">
        <f t="shared" si="0"/>
        <v>3803926.98507841</v>
      </c>
    </row>
    <row r="45" spans="1:6" ht="12.75">
      <c r="A45" s="37" t="s">
        <v>61</v>
      </c>
      <c r="B45" s="6">
        <v>0</v>
      </c>
      <c r="C45" s="6">
        <v>0</v>
      </c>
      <c r="D45" s="6">
        <v>0</v>
      </c>
      <c r="E45" s="6">
        <v>0</v>
      </c>
      <c r="F45" s="6">
        <f t="shared" si="0"/>
        <v>0</v>
      </c>
    </row>
    <row r="46" spans="1:6" ht="12.75">
      <c r="A46" s="37" t="s">
        <v>62</v>
      </c>
      <c r="B46" s="6">
        <v>961.2169934120543</v>
      </c>
      <c r="C46" s="6">
        <v>209665.31117438897</v>
      </c>
      <c r="D46" s="6">
        <v>0</v>
      </c>
      <c r="E46" s="6">
        <v>0</v>
      </c>
      <c r="F46" s="6">
        <f t="shared" si="0"/>
        <v>210626.52816780104</v>
      </c>
    </row>
    <row r="47" spans="1:6" ht="12.75">
      <c r="A47" s="37" t="s">
        <v>63</v>
      </c>
      <c r="B47" s="6">
        <v>3866.5467820264334</v>
      </c>
      <c r="C47" s="6">
        <v>666821.8454017242</v>
      </c>
      <c r="D47" s="6">
        <v>0</v>
      </c>
      <c r="E47" s="6">
        <v>0</v>
      </c>
      <c r="F47" s="6">
        <f t="shared" si="0"/>
        <v>670688.3921837506</v>
      </c>
    </row>
    <row r="48" spans="1:6" ht="12.75">
      <c r="A48" s="37" t="s">
        <v>64</v>
      </c>
      <c r="B48" s="6">
        <v>135.35426124683173</v>
      </c>
      <c r="C48" s="6">
        <v>9141.472870141268</v>
      </c>
      <c r="D48" s="6">
        <v>0</v>
      </c>
      <c r="E48" s="6">
        <v>0</v>
      </c>
      <c r="F48" s="6">
        <f t="shared" si="0"/>
        <v>9276.8271313881</v>
      </c>
    </row>
    <row r="49" spans="1:6" ht="12.75">
      <c r="A49" s="37" t="s">
        <v>65</v>
      </c>
      <c r="B49" s="6">
        <v>5279.14129452429</v>
      </c>
      <c r="C49" s="6">
        <v>55343.65028924242</v>
      </c>
      <c r="D49" s="6">
        <v>0</v>
      </c>
      <c r="E49" s="6">
        <v>0</v>
      </c>
      <c r="F49" s="6">
        <f t="shared" si="0"/>
        <v>60622.79158376671</v>
      </c>
    </row>
    <row r="50" spans="1:6" ht="12.75">
      <c r="A50" s="37" t="s">
        <v>66</v>
      </c>
      <c r="B50" s="6">
        <v>10029.368056254172</v>
      </c>
      <c r="C50" s="6">
        <v>129421.72528549403</v>
      </c>
      <c r="D50" s="6">
        <v>0</v>
      </c>
      <c r="E50" s="6">
        <v>0</v>
      </c>
      <c r="F50" s="6">
        <f t="shared" si="0"/>
        <v>139451.0933417482</v>
      </c>
    </row>
    <row r="51" spans="1:6" ht="12.75">
      <c r="A51" s="37" t="s">
        <v>67</v>
      </c>
      <c r="B51" s="6">
        <v>479.1400557022475</v>
      </c>
      <c r="C51" s="6">
        <v>35503.337268990224</v>
      </c>
      <c r="D51" s="6">
        <v>0</v>
      </c>
      <c r="E51" s="6">
        <v>0</v>
      </c>
      <c r="F51" s="6">
        <f t="shared" si="0"/>
        <v>35982.477324692474</v>
      </c>
    </row>
    <row r="52" spans="1:6" ht="12.75">
      <c r="A52" s="37" t="s">
        <v>68</v>
      </c>
      <c r="B52" s="6">
        <v>2323.639637688892</v>
      </c>
      <c r="C52" s="6">
        <v>26025.464549174972</v>
      </c>
      <c r="D52" s="6">
        <v>0</v>
      </c>
      <c r="E52" s="6">
        <v>0</v>
      </c>
      <c r="F52" s="6">
        <f t="shared" si="0"/>
        <v>28349.104186863864</v>
      </c>
    </row>
    <row r="53" spans="1:6" ht="12.75">
      <c r="A53" s="37" t="s">
        <v>69</v>
      </c>
      <c r="B53" s="6">
        <v>37494.473973859254</v>
      </c>
      <c r="C53" s="6">
        <v>2299947.0514361206</v>
      </c>
      <c r="D53" s="6">
        <v>0</v>
      </c>
      <c r="E53" s="6">
        <v>0</v>
      </c>
      <c r="F53" s="6">
        <f t="shared" si="0"/>
        <v>2337441.5254099797</v>
      </c>
    </row>
    <row r="54" spans="1:6" ht="12.75">
      <c r="A54" s="37" t="s">
        <v>70</v>
      </c>
      <c r="B54" s="6">
        <v>2527.066765686449</v>
      </c>
      <c r="C54" s="6">
        <v>39113.926604473134</v>
      </c>
      <c r="D54" s="6">
        <v>0</v>
      </c>
      <c r="E54" s="6">
        <v>0</v>
      </c>
      <c r="F54" s="6">
        <f>SUM(B54:E54)</f>
        <v>41640.99337015958</v>
      </c>
    </row>
    <row r="55" spans="1:6" ht="12.75">
      <c r="A55" s="37" t="s">
        <v>71</v>
      </c>
      <c r="B55" s="6">
        <v>920.6697182249925</v>
      </c>
      <c r="C55" s="6">
        <v>47278.50101235313</v>
      </c>
      <c r="D55" s="6">
        <v>0</v>
      </c>
      <c r="E55" s="6">
        <v>0</v>
      </c>
      <c r="F55" s="6">
        <f>SUM(B55:E55)</f>
        <v>48199.170730578124</v>
      </c>
    </row>
    <row r="56" spans="1:6" ht="12.75">
      <c r="A56" s="37" t="s">
        <v>72</v>
      </c>
      <c r="B56" s="6">
        <v>7177.92435874519</v>
      </c>
      <c r="C56" s="6">
        <v>588798.4840776036</v>
      </c>
      <c r="D56" s="6">
        <v>0</v>
      </c>
      <c r="E56" s="6">
        <v>0</v>
      </c>
      <c r="F56" s="6">
        <f>SUM(B56:E56)</f>
        <v>595976.4084363488</v>
      </c>
    </row>
    <row r="57" spans="1:6" ht="12.75">
      <c r="A57" s="37" t="s">
        <v>73</v>
      </c>
      <c r="B57" s="6">
        <v>89.19020429926758</v>
      </c>
      <c r="C57" s="6">
        <v>13225.831264260894</v>
      </c>
      <c r="D57" s="6">
        <v>0</v>
      </c>
      <c r="E57" s="6">
        <v>0</v>
      </c>
      <c r="F57" s="6">
        <f>SUM(B57:E57)</f>
        <v>13315.021468560162</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273429.07525521197</v>
      </c>
      <c r="C60" s="6">
        <f>SUM(C6:C58)</f>
        <v>14140267.854744792</v>
      </c>
      <c r="D60" s="6">
        <f>SUM(D6:D58)</f>
        <v>0</v>
      </c>
      <c r="E60" s="6">
        <f>SUM(E6:E58)</f>
        <v>0</v>
      </c>
      <c r="F60" s="6">
        <f>SUM(F6:F58)</f>
        <v>14413696.930000002</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Italic"Fidelity Bankers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5.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1.00390625" style="7" bestFit="1" customWidth="1"/>
    <col min="3" max="3" width="11.75390625" style="7" bestFit="1" customWidth="1"/>
    <col min="4" max="4" width="6.25390625" style="7" bestFit="1" customWidth="1"/>
    <col min="5" max="5" width="14.375" style="7" bestFit="1" customWidth="1"/>
    <col min="6" max="6" width="11.003906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4" t="s">
        <v>0</v>
      </c>
      <c r="B1" s="127" t="s">
        <v>86</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21136.268075654214</v>
      </c>
      <c r="C6" s="6">
        <v>38.40385325020848</v>
      </c>
      <c r="D6" s="6">
        <v>0</v>
      </c>
      <c r="E6" s="6">
        <v>0</v>
      </c>
      <c r="F6" s="6">
        <f aca="true" t="shared" si="0" ref="F6:F21">SUM(B6:E6)</f>
        <v>21174.671928904423</v>
      </c>
      <c r="H6" s="7" t="s">
        <v>8</v>
      </c>
      <c r="I6" s="8" t="s">
        <v>0</v>
      </c>
    </row>
    <row r="7" spans="1:6" ht="12" customHeight="1">
      <c r="A7" s="37" t="s">
        <v>9</v>
      </c>
      <c r="B7" s="6">
        <v>0</v>
      </c>
      <c r="C7" s="6">
        <v>0</v>
      </c>
      <c r="D7" s="6">
        <v>0</v>
      </c>
      <c r="E7" s="6">
        <v>0</v>
      </c>
      <c r="F7" s="6">
        <f t="shared" si="0"/>
        <v>0</v>
      </c>
    </row>
    <row r="8" spans="1:9" ht="12.75">
      <c r="A8" s="37" t="s">
        <v>10</v>
      </c>
      <c r="B8" s="6">
        <v>12056.788665131242</v>
      </c>
      <c r="C8" s="6">
        <v>62.65891846086647</v>
      </c>
      <c r="D8" s="6">
        <v>0</v>
      </c>
      <c r="E8" s="6">
        <v>0</v>
      </c>
      <c r="F8" s="6">
        <f t="shared" si="0"/>
        <v>12119.447583592108</v>
      </c>
      <c r="H8" s="7" t="s">
        <v>0</v>
      </c>
      <c r="I8" s="8" t="s">
        <v>0</v>
      </c>
    </row>
    <row r="9" spans="1:9" ht="12.75">
      <c r="A9" s="37" t="s">
        <v>11</v>
      </c>
      <c r="B9" s="6">
        <v>4646.866243275226</v>
      </c>
      <c r="C9" s="6">
        <v>38.40385325020848</v>
      </c>
      <c r="D9" s="6">
        <v>0</v>
      </c>
      <c r="E9" s="6">
        <v>0</v>
      </c>
      <c r="F9" s="6">
        <f t="shared" si="0"/>
        <v>4685.270096525434</v>
      </c>
      <c r="H9" s="7" t="s">
        <v>0</v>
      </c>
      <c r="I9" s="8" t="s">
        <v>0</v>
      </c>
    </row>
    <row r="10" spans="1:9" ht="12.75">
      <c r="A10" s="37" t="s">
        <v>12</v>
      </c>
      <c r="B10" s="6">
        <v>92842.32586009611</v>
      </c>
      <c r="C10" s="6">
        <v>3205.7111186752973</v>
      </c>
      <c r="D10" s="6">
        <v>0</v>
      </c>
      <c r="E10" s="6">
        <v>0</v>
      </c>
      <c r="F10" s="6">
        <f t="shared" si="0"/>
        <v>96048.03697877142</v>
      </c>
      <c r="H10" s="7" t="s">
        <v>13</v>
      </c>
      <c r="I10" s="8">
        <v>629575000</v>
      </c>
    </row>
    <row r="11" spans="1:6" ht="12.75">
      <c r="A11" s="37" t="s">
        <v>14</v>
      </c>
      <c r="B11" s="6">
        <v>18134.70375583529</v>
      </c>
      <c r="C11" s="6">
        <v>2835.821374212763</v>
      </c>
      <c r="D11" s="6">
        <v>0</v>
      </c>
      <c r="E11" s="6">
        <v>0</v>
      </c>
      <c r="F11" s="6">
        <f t="shared" si="0"/>
        <v>20970.525130048052</v>
      </c>
    </row>
    <row r="12" spans="1:8" ht="12.75">
      <c r="A12" s="37" t="s">
        <v>15</v>
      </c>
      <c r="B12" s="6">
        <v>12481.252306317756</v>
      </c>
      <c r="C12" s="6">
        <v>121.27532605328994</v>
      </c>
      <c r="D12" s="6">
        <v>0</v>
      </c>
      <c r="E12" s="6">
        <v>0</v>
      </c>
      <c r="F12" s="6">
        <f t="shared" si="0"/>
        <v>12602.527632371046</v>
      </c>
      <c r="H12" s="7" t="s">
        <v>16</v>
      </c>
    </row>
    <row r="13" spans="1:9" ht="12.75">
      <c r="A13" s="37" t="s">
        <v>17</v>
      </c>
      <c r="B13" s="6">
        <v>10344.785312345633</v>
      </c>
      <c r="C13" s="6">
        <v>757.9707878330621</v>
      </c>
      <c r="D13" s="6">
        <v>0</v>
      </c>
      <c r="E13" s="6">
        <v>0</v>
      </c>
      <c r="F13" s="6">
        <f t="shared" si="0"/>
        <v>11102.756100178696</v>
      </c>
      <c r="H13" s="7" t="s">
        <v>18</v>
      </c>
      <c r="I13" s="8">
        <v>0</v>
      </c>
    </row>
    <row r="14" spans="1:9" ht="12.75">
      <c r="A14" s="37" t="s">
        <v>19</v>
      </c>
      <c r="B14" s="6">
        <v>5249.200362673232</v>
      </c>
      <c r="C14" s="6">
        <v>489.14381508160267</v>
      </c>
      <c r="D14" s="6">
        <v>0</v>
      </c>
      <c r="E14" s="6">
        <v>0</v>
      </c>
      <c r="F14" s="6">
        <f t="shared" si="0"/>
        <v>5738.344177754835</v>
      </c>
      <c r="H14" s="7" t="s">
        <v>20</v>
      </c>
      <c r="I14" s="8">
        <v>0</v>
      </c>
    </row>
    <row r="15" spans="1:9" ht="12.75">
      <c r="A15" s="37" t="s">
        <v>21</v>
      </c>
      <c r="B15" s="6">
        <v>86503.6688183775</v>
      </c>
      <c r="C15" s="6">
        <v>7510.985193567091</v>
      </c>
      <c r="D15" s="6">
        <v>0</v>
      </c>
      <c r="E15" s="6">
        <v>0</v>
      </c>
      <c r="F15" s="6">
        <f t="shared" si="0"/>
        <v>94014.65401194459</v>
      </c>
      <c r="H15" s="7" t="s">
        <v>22</v>
      </c>
      <c r="I15" s="8">
        <v>1272531.89</v>
      </c>
    </row>
    <row r="16" spans="1:6" ht="12.75">
      <c r="A16" s="37" t="s">
        <v>23</v>
      </c>
      <c r="B16" s="6">
        <v>17433.32812016043</v>
      </c>
      <c r="C16" s="6">
        <v>477.0162824762738</v>
      </c>
      <c r="D16" s="6">
        <v>0</v>
      </c>
      <c r="E16" s="6">
        <v>1190.519450756463</v>
      </c>
      <c r="F16" s="6">
        <f t="shared" si="0"/>
        <v>19100.863853393166</v>
      </c>
    </row>
    <row r="17" spans="1:8" ht="12.75">
      <c r="A17" s="37" t="s">
        <v>24</v>
      </c>
      <c r="B17" s="6">
        <v>0</v>
      </c>
      <c r="C17" s="6">
        <v>0</v>
      </c>
      <c r="D17" s="6">
        <v>0</v>
      </c>
      <c r="E17" s="6">
        <v>0</v>
      </c>
      <c r="F17" s="6">
        <f t="shared" si="0"/>
        <v>0</v>
      </c>
      <c r="H17" s="7" t="s">
        <v>25</v>
      </c>
    </row>
    <row r="18" spans="1:9" ht="12.75">
      <c r="A18" s="37" t="s">
        <v>26</v>
      </c>
      <c r="B18" s="6">
        <v>442.6549400945082</v>
      </c>
      <c r="C18" s="6">
        <v>0</v>
      </c>
      <c r="D18" s="6">
        <v>0</v>
      </c>
      <c r="E18" s="6">
        <v>0</v>
      </c>
      <c r="F18" s="6">
        <f t="shared" si="0"/>
        <v>442.6549400945082</v>
      </c>
      <c r="H18" s="7" t="s">
        <v>27</v>
      </c>
      <c r="I18" s="8">
        <v>629575000</v>
      </c>
    </row>
    <row r="19" spans="1:9" ht="12.75">
      <c r="A19" s="37" t="s">
        <v>28</v>
      </c>
      <c r="B19" s="6">
        <v>75461.55038122545</v>
      </c>
      <c r="C19" s="6">
        <v>6502.378731890562</v>
      </c>
      <c r="D19" s="6">
        <v>0</v>
      </c>
      <c r="E19" s="6">
        <v>359.7834672914268</v>
      </c>
      <c r="F19" s="6">
        <f t="shared" si="0"/>
        <v>82323.71258040745</v>
      </c>
      <c r="H19" s="7" t="s">
        <v>29</v>
      </c>
      <c r="I19" s="8">
        <v>0</v>
      </c>
    </row>
    <row r="20" spans="1:9" ht="12.75">
      <c r="A20" s="37" t="s">
        <v>30</v>
      </c>
      <c r="B20" s="6">
        <v>9873.832796172022</v>
      </c>
      <c r="C20" s="6">
        <v>1873.7037875233293</v>
      </c>
      <c r="D20" s="6">
        <v>0</v>
      </c>
      <c r="E20" s="6">
        <v>0</v>
      </c>
      <c r="F20" s="6">
        <f t="shared" si="0"/>
        <v>11747.536583695352</v>
      </c>
      <c r="H20" s="7" t="s">
        <v>31</v>
      </c>
      <c r="I20" s="8" t="s">
        <v>0</v>
      </c>
    </row>
    <row r="21" spans="1:9" ht="12.75">
      <c r="A21" s="37" t="s">
        <v>32</v>
      </c>
      <c r="B21" s="6">
        <v>1412.8575485208278</v>
      </c>
      <c r="C21" s="6">
        <v>175.8492227772704</v>
      </c>
      <c r="D21" s="6">
        <v>0</v>
      </c>
      <c r="E21" s="6">
        <v>0</v>
      </c>
      <c r="F21" s="6">
        <f t="shared" si="0"/>
        <v>1588.7067712980981</v>
      </c>
      <c r="H21" s="7" t="s">
        <v>33</v>
      </c>
      <c r="I21" s="8">
        <v>0</v>
      </c>
    </row>
    <row r="22" spans="1:9" ht="12.75">
      <c r="A22" s="37" t="s">
        <v>34</v>
      </c>
      <c r="B22" s="6">
        <v>4527.612172656159</v>
      </c>
      <c r="C22" s="6">
        <v>10.106277171107497</v>
      </c>
      <c r="D22" s="6">
        <v>0</v>
      </c>
      <c r="E22" s="6">
        <v>0</v>
      </c>
      <c r="F22" s="6">
        <f aca="true" t="shared" si="1" ref="F22:F37">SUM(B22:E22)</f>
        <v>4537.718449827266</v>
      </c>
      <c r="H22" s="7" t="s">
        <v>35</v>
      </c>
      <c r="I22" s="8" t="s">
        <v>0</v>
      </c>
    </row>
    <row r="23" spans="1:9" ht="12.75">
      <c r="A23" s="37" t="s">
        <v>36</v>
      </c>
      <c r="B23" s="6">
        <v>24447.08447690903</v>
      </c>
      <c r="C23" s="6">
        <v>3395.7091294921183</v>
      </c>
      <c r="D23" s="6">
        <v>0</v>
      </c>
      <c r="E23" s="6">
        <v>0</v>
      </c>
      <c r="F23" s="6">
        <f t="shared" si="1"/>
        <v>27842.79360640115</v>
      </c>
      <c r="H23" s="7" t="s">
        <v>37</v>
      </c>
      <c r="I23" s="8">
        <v>0</v>
      </c>
    </row>
    <row r="24" spans="1:6" ht="12.75">
      <c r="A24" s="37" t="s">
        <v>38</v>
      </c>
      <c r="B24" s="6">
        <v>1942.4264722868606</v>
      </c>
      <c r="C24" s="6">
        <v>0</v>
      </c>
      <c r="D24" s="6">
        <v>0</v>
      </c>
      <c r="E24" s="6">
        <v>0</v>
      </c>
      <c r="F24" s="6">
        <f t="shared" si="1"/>
        <v>1942.4264722868606</v>
      </c>
    </row>
    <row r="25" spans="1:9" ht="12.75">
      <c r="A25" s="37" t="s">
        <v>39</v>
      </c>
      <c r="B25" s="6">
        <v>6496.314965587897</v>
      </c>
      <c r="C25" s="6">
        <v>5133.988802922607</v>
      </c>
      <c r="D25" s="6">
        <v>0</v>
      </c>
      <c r="E25" s="6">
        <v>0</v>
      </c>
      <c r="F25" s="6">
        <f t="shared" si="1"/>
        <v>11630.303768510505</v>
      </c>
      <c r="H25" s="7" t="s">
        <v>40</v>
      </c>
      <c r="I25" s="8">
        <f>SUM(I10:I15)-SUM(I18:I23)</f>
        <v>1272531.8899999857</v>
      </c>
    </row>
    <row r="26" spans="1:9" ht="12.75">
      <c r="A26" s="37" t="s">
        <v>41</v>
      </c>
      <c r="B26" s="6">
        <v>29965.11181233372</v>
      </c>
      <c r="C26" s="6">
        <v>691.2693585037526</v>
      </c>
      <c r="D26" s="6">
        <v>0</v>
      </c>
      <c r="E26" s="6">
        <v>0</v>
      </c>
      <c r="F26" s="6">
        <f t="shared" si="1"/>
        <v>30656.38117083747</v>
      </c>
      <c r="H26" s="7" t="s">
        <v>42</v>
      </c>
      <c r="I26" s="8">
        <f>+F60</f>
        <v>1272531.8900000001</v>
      </c>
    </row>
    <row r="27" spans="1:6" ht="12.75">
      <c r="A27" s="37" t="s">
        <v>43</v>
      </c>
      <c r="B27" s="6">
        <v>69426.08165464005</v>
      </c>
      <c r="C27" s="6">
        <v>2569.0156568955254</v>
      </c>
      <c r="D27" s="6">
        <v>0</v>
      </c>
      <c r="E27" s="6">
        <v>0</v>
      </c>
      <c r="F27" s="6">
        <f t="shared" si="1"/>
        <v>71995.09731153557</v>
      </c>
    </row>
    <row r="28" spans="1:6" ht="12.75">
      <c r="A28" s="37" t="s">
        <v>44</v>
      </c>
      <c r="B28" s="6">
        <v>20006.386287924397</v>
      </c>
      <c r="C28" s="6">
        <v>1479.5589778501371</v>
      </c>
      <c r="D28" s="6">
        <v>0</v>
      </c>
      <c r="E28" s="6">
        <v>745.843255227733</v>
      </c>
      <c r="F28" s="6">
        <f t="shared" si="1"/>
        <v>22231.78852100227</v>
      </c>
    </row>
    <row r="29" spans="1:6" ht="12.75">
      <c r="A29" s="37" t="s">
        <v>45</v>
      </c>
      <c r="B29" s="6">
        <v>5192.605210515031</v>
      </c>
      <c r="C29" s="6">
        <v>68.72268476353096</v>
      </c>
      <c r="D29" s="6">
        <v>0</v>
      </c>
      <c r="E29" s="6">
        <v>0</v>
      </c>
      <c r="F29" s="6">
        <f t="shared" si="1"/>
        <v>5261.327895278562</v>
      </c>
    </row>
    <row r="30" spans="1:6" ht="12.75">
      <c r="A30" s="37" t="s">
        <v>46</v>
      </c>
      <c r="B30" s="6">
        <v>1716.0458636540525</v>
      </c>
      <c r="C30" s="6">
        <v>0</v>
      </c>
      <c r="D30" s="6">
        <v>0</v>
      </c>
      <c r="E30" s="6">
        <v>0</v>
      </c>
      <c r="F30" s="6">
        <f t="shared" si="1"/>
        <v>1716.0458636540525</v>
      </c>
    </row>
    <row r="31" spans="1:6" ht="12.75">
      <c r="A31" s="37" t="s">
        <v>47</v>
      </c>
      <c r="B31" s="6">
        <v>7442.262508803559</v>
      </c>
      <c r="C31" s="6">
        <v>268.8269727514594</v>
      </c>
      <c r="D31" s="6">
        <v>0</v>
      </c>
      <c r="E31" s="6">
        <v>0</v>
      </c>
      <c r="F31" s="6">
        <f t="shared" si="1"/>
        <v>7711.089481555018</v>
      </c>
    </row>
    <row r="32" spans="1:6" ht="12.75">
      <c r="A32" s="37" t="s">
        <v>48</v>
      </c>
      <c r="B32" s="6">
        <v>582.1215650557917</v>
      </c>
      <c r="C32" s="6">
        <v>0</v>
      </c>
      <c r="D32" s="6">
        <v>0</v>
      </c>
      <c r="E32" s="6">
        <v>0</v>
      </c>
      <c r="F32" s="6">
        <f t="shared" si="1"/>
        <v>582.1215650557917</v>
      </c>
    </row>
    <row r="33" spans="1:6" ht="12.75">
      <c r="A33" s="37" t="s">
        <v>49</v>
      </c>
      <c r="B33" s="6">
        <v>1380.5174615732838</v>
      </c>
      <c r="C33" s="6">
        <v>0</v>
      </c>
      <c r="D33" s="6">
        <v>0</v>
      </c>
      <c r="E33" s="6">
        <v>0</v>
      </c>
      <c r="F33" s="6">
        <f t="shared" si="1"/>
        <v>1380.5174615732838</v>
      </c>
    </row>
    <row r="34" spans="1:6" ht="12.75">
      <c r="A34" s="37" t="s">
        <v>50</v>
      </c>
      <c r="B34" s="6">
        <v>1891.8950864313226</v>
      </c>
      <c r="C34" s="6">
        <v>0</v>
      </c>
      <c r="D34" s="6">
        <v>0</v>
      </c>
      <c r="E34" s="6">
        <v>0</v>
      </c>
      <c r="F34" s="6">
        <f t="shared" si="1"/>
        <v>1891.8950864313226</v>
      </c>
    </row>
    <row r="35" spans="1:6" ht="12.75">
      <c r="A35" s="37" t="s">
        <v>51</v>
      </c>
      <c r="B35" s="6">
        <v>9380.646470221976</v>
      </c>
      <c r="C35" s="6">
        <v>284.9970162252314</v>
      </c>
      <c r="D35" s="6">
        <v>0</v>
      </c>
      <c r="E35" s="6">
        <v>0</v>
      </c>
      <c r="F35" s="6">
        <f t="shared" si="1"/>
        <v>9665.643486447208</v>
      </c>
    </row>
    <row r="36" spans="1:6" ht="12.75">
      <c r="A36" s="37" t="s">
        <v>52</v>
      </c>
      <c r="B36" s="6">
        <v>75983.0342832546</v>
      </c>
      <c r="C36" s="6">
        <v>4972.288368184887</v>
      </c>
      <c r="D36" s="6">
        <v>0</v>
      </c>
      <c r="E36" s="6">
        <v>2629.6533199221703</v>
      </c>
      <c r="F36" s="6">
        <f t="shared" si="1"/>
        <v>83584.97597136167</v>
      </c>
    </row>
    <row r="37" spans="1:6" ht="12.75">
      <c r="A37" s="37" t="s">
        <v>53</v>
      </c>
      <c r="B37" s="6">
        <v>1093.499189913831</v>
      </c>
      <c r="C37" s="6">
        <v>0</v>
      </c>
      <c r="D37" s="6">
        <v>0</v>
      </c>
      <c r="E37" s="6">
        <v>0</v>
      </c>
      <c r="F37" s="6">
        <f t="shared" si="1"/>
        <v>1093.499189913831</v>
      </c>
    </row>
    <row r="38" spans="1:6" ht="12.75">
      <c r="A38" s="37" t="s">
        <v>54</v>
      </c>
      <c r="B38" s="6">
        <v>65878.77836758133</v>
      </c>
      <c r="C38" s="6">
        <v>8216.403340110393</v>
      </c>
      <c r="D38" s="6">
        <v>0</v>
      </c>
      <c r="E38" s="6">
        <v>2617.525787316841</v>
      </c>
      <c r="F38" s="6">
        <f aca="true" t="shared" si="2" ref="F38:F53">SUM(B38:E38)</f>
        <v>76712.70749500857</v>
      </c>
    </row>
    <row r="39" spans="1:6" ht="12.75">
      <c r="A39" s="37" t="s">
        <v>55</v>
      </c>
      <c r="B39" s="6">
        <v>27958.00516615177</v>
      </c>
      <c r="C39" s="6">
        <v>24420.80815626415</v>
      </c>
      <c r="D39" s="6">
        <v>0</v>
      </c>
      <c r="E39" s="6">
        <v>3357.3052762419093</v>
      </c>
      <c r="F39" s="6">
        <f t="shared" si="2"/>
        <v>55736.11859865783</v>
      </c>
    </row>
    <row r="40" spans="1:6" ht="12.75">
      <c r="A40" s="37" t="s">
        <v>56</v>
      </c>
      <c r="B40" s="6">
        <v>147.55164669816944</v>
      </c>
      <c r="C40" s="6">
        <v>0</v>
      </c>
      <c r="D40" s="6">
        <v>0</v>
      </c>
      <c r="E40" s="6">
        <v>0</v>
      </c>
      <c r="F40" s="6">
        <f t="shared" si="2"/>
        <v>147.55164669816944</v>
      </c>
    </row>
    <row r="41" spans="1:6" ht="12.75">
      <c r="A41" s="37" t="s">
        <v>57</v>
      </c>
      <c r="B41" s="6">
        <v>39416.50222275345</v>
      </c>
      <c r="C41" s="6">
        <v>428.5061520549578</v>
      </c>
      <c r="D41" s="6">
        <v>0</v>
      </c>
      <c r="E41" s="6">
        <v>3688.791167454235</v>
      </c>
      <c r="F41" s="6">
        <f t="shared" si="2"/>
        <v>43533.79954226264</v>
      </c>
    </row>
    <row r="42" spans="1:6" ht="12.75">
      <c r="A42" s="37" t="s">
        <v>58</v>
      </c>
      <c r="B42" s="6">
        <v>3193.583586069968</v>
      </c>
      <c r="C42" s="6">
        <v>6.063766302664496</v>
      </c>
      <c r="D42" s="6">
        <v>0</v>
      </c>
      <c r="E42" s="6">
        <v>0</v>
      </c>
      <c r="F42" s="6">
        <f t="shared" si="2"/>
        <v>3199.6473523726327</v>
      </c>
    </row>
    <row r="43" spans="1:6" ht="12.75">
      <c r="A43" s="37" t="s">
        <v>59</v>
      </c>
      <c r="B43" s="6">
        <v>3508.8994338085217</v>
      </c>
      <c r="C43" s="6">
        <v>0</v>
      </c>
      <c r="D43" s="6">
        <v>0</v>
      </c>
      <c r="E43" s="6">
        <v>0</v>
      </c>
      <c r="F43" s="6">
        <f t="shared" si="2"/>
        <v>3508.8994338085217</v>
      </c>
    </row>
    <row r="44" spans="1:6" ht="12.75">
      <c r="A44" s="37" t="s">
        <v>60</v>
      </c>
      <c r="B44" s="6">
        <v>213842.76117433194</v>
      </c>
      <c r="C44" s="6">
        <v>22074.13059713299</v>
      </c>
      <c r="D44" s="6">
        <v>0</v>
      </c>
      <c r="E44" s="6">
        <v>13400.92352888854</v>
      </c>
      <c r="F44" s="6">
        <f t="shared" si="2"/>
        <v>249317.81530035345</v>
      </c>
    </row>
    <row r="45" spans="1:6" ht="12.75">
      <c r="A45" s="37" t="s">
        <v>61</v>
      </c>
      <c r="B45" s="6">
        <v>0</v>
      </c>
      <c r="C45" s="6">
        <v>0</v>
      </c>
      <c r="D45" s="6">
        <v>0</v>
      </c>
      <c r="E45" s="6">
        <v>0</v>
      </c>
      <c r="F45" s="6">
        <f t="shared" si="2"/>
        <v>0</v>
      </c>
    </row>
    <row r="46" spans="1:6" ht="12.75">
      <c r="A46" s="37" t="s">
        <v>62</v>
      </c>
      <c r="B46" s="6">
        <v>9437.24162238018</v>
      </c>
      <c r="C46" s="6">
        <v>208.1893097248144</v>
      </c>
      <c r="D46" s="6">
        <v>0</v>
      </c>
      <c r="E46" s="6">
        <v>0</v>
      </c>
      <c r="F46" s="6">
        <f t="shared" si="2"/>
        <v>9645.430932104993</v>
      </c>
    </row>
    <row r="47" spans="1:6" ht="12.75">
      <c r="A47" s="37" t="s">
        <v>63</v>
      </c>
      <c r="B47" s="6">
        <v>14199.319425406027</v>
      </c>
      <c r="C47" s="6">
        <v>274.8907390541238</v>
      </c>
      <c r="D47" s="6">
        <v>0</v>
      </c>
      <c r="E47" s="6">
        <v>0</v>
      </c>
      <c r="F47" s="6">
        <f t="shared" si="2"/>
        <v>14474.210164460152</v>
      </c>
    </row>
    <row r="48" spans="1:6" ht="12.75">
      <c r="A48" s="37" t="s">
        <v>64</v>
      </c>
      <c r="B48" s="6">
        <v>171.8067119088274</v>
      </c>
      <c r="C48" s="6">
        <v>0</v>
      </c>
      <c r="D48" s="6">
        <v>0</v>
      </c>
      <c r="E48" s="6">
        <v>0</v>
      </c>
      <c r="F48" s="6">
        <f t="shared" si="2"/>
        <v>171.8067119088274</v>
      </c>
    </row>
    <row r="49" spans="1:6" ht="12.75">
      <c r="A49" s="37" t="s">
        <v>65</v>
      </c>
      <c r="B49" s="6">
        <v>55550.16309870946</v>
      </c>
      <c r="C49" s="6">
        <v>10532.762067728232</v>
      </c>
      <c r="D49" s="6">
        <v>0</v>
      </c>
      <c r="E49" s="6">
        <v>0</v>
      </c>
      <c r="F49" s="6">
        <f t="shared" si="2"/>
        <v>66082.9251664377</v>
      </c>
    </row>
    <row r="50" spans="1:6" ht="12.75">
      <c r="A50" s="37" t="s">
        <v>66</v>
      </c>
      <c r="B50" s="6">
        <v>22308.596227502683</v>
      </c>
      <c r="C50" s="6">
        <v>276.9119944883454</v>
      </c>
      <c r="D50" s="6">
        <v>0</v>
      </c>
      <c r="E50" s="6">
        <v>0</v>
      </c>
      <c r="F50" s="6">
        <f t="shared" si="2"/>
        <v>22585.50822199103</v>
      </c>
    </row>
    <row r="51" spans="1:6" ht="12.75">
      <c r="A51" s="37" t="s">
        <v>67</v>
      </c>
      <c r="B51" s="6">
        <v>717.5456791486321</v>
      </c>
      <c r="C51" s="6">
        <v>0</v>
      </c>
      <c r="D51" s="6">
        <v>0</v>
      </c>
      <c r="E51" s="6">
        <v>0</v>
      </c>
      <c r="F51" s="6">
        <f t="shared" si="2"/>
        <v>717.5456791486321</v>
      </c>
    </row>
    <row r="52" spans="1:6" ht="12.75">
      <c r="A52" s="37" t="s">
        <v>68</v>
      </c>
      <c r="B52" s="6">
        <v>1420.9425702577137</v>
      </c>
      <c r="C52" s="6">
        <v>0</v>
      </c>
      <c r="D52" s="6">
        <v>0</v>
      </c>
      <c r="E52" s="6">
        <v>0</v>
      </c>
      <c r="F52" s="6">
        <f t="shared" si="2"/>
        <v>1420.9425702577137</v>
      </c>
    </row>
    <row r="53" spans="1:6" ht="12.75">
      <c r="A53" s="37" t="s">
        <v>69</v>
      </c>
      <c r="B53" s="6">
        <v>25027.1847865306</v>
      </c>
      <c r="C53" s="6">
        <v>1386.5812278759483</v>
      </c>
      <c r="D53" s="6">
        <v>0</v>
      </c>
      <c r="E53" s="6">
        <v>0</v>
      </c>
      <c r="F53" s="6">
        <f t="shared" si="2"/>
        <v>26413.76601440655</v>
      </c>
    </row>
    <row r="54" spans="1:6" ht="12.75">
      <c r="A54" s="37" t="s">
        <v>70</v>
      </c>
      <c r="B54" s="6">
        <v>10807.652806782356</v>
      </c>
      <c r="C54" s="6">
        <v>2981.351765476711</v>
      </c>
      <c r="D54" s="6">
        <v>0</v>
      </c>
      <c r="E54" s="6">
        <v>0</v>
      </c>
      <c r="F54" s="6">
        <f>SUM(B54:E54)</f>
        <v>13789.004572259068</v>
      </c>
    </row>
    <row r="55" spans="1:6" ht="12.75">
      <c r="A55" s="37" t="s">
        <v>71</v>
      </c>
      <c r="B55" s="6">
        <v>3280.4975697414925</v>
      </c>
      <c r="C55" s="6">
        <v>0</v>
      </c>
      <c r="D55" s="6">
        <v>0</v>
      </c>
      <c r="E55" s="6">
        <v>0</v>
      </c>
      <c r="F55" s="6">
        <f>SUM(B55:E55)</f>
        <v>3280.4975697414925</v>
      </c>
    </row>
    <row r="56" spans="1:6" ht="12.75">
      <c r="A56" s="37" t="s">
        <v>72</v>
      </c>
      <c r="B56" s="6">
        <v>4361.869227049994</v>
      </c>
      <c r="C56" s="6">
        <v>48.51013042131598</v>
      </c>
      <c r="D56" s="6">
        <v>0</v>
      </c>
      <c r="E56" s="6">
        <v>0</v>
      </c>
      <c r="F56" s="6">
        <f>SUM(B56:E56)</f>
        <v>4410.37935747131</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1130722.629990454</v>
      </c>
      <c r="C60" s="6">
        <f>SUM(C6:C58)</f>
        <v>113818.91475644681</v>
      </c>
      <c r="D60" s="6">
        <f>SUM(D6:D58)</f>
        <v>0</v>
      </c>
      <c r="E60" s="6">
        <f>SUM(E6:E58)</f>
        <v>27990.345253099316</v>
      </c>
      <c r="F60" s="6">
        <f>SUM(F6:F58)</f>
        <v>1272531.8900000001</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 xml:space="preserve">&amp;L&amp;"Geneva,Bold"&amp;D&amp;C&amp;"Geneva,Bold Italic"Fidelity Mutual Life Insurance Company&amp;R&amp;"Geneva,Bold"UNAUDITED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6.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1.625" style="7" bestFit="1" customWidth="1"/>
    <col min="3" max="3" width="11.75390625" style="7" bestFit="1" customWidth="1"/>
    <col min="4" max="4" width="6.25390625" style="7" bestFit="1" customWidth="1"/>
    <col min="5" max="5" width="14.375" style="7" bestFit="1" customWidth="1"/>
    <col min="6" max="6" width="11.625" style="7" bestFit="1" customWidth="1"/>
    <col min="7" max="7" width="2.75390625" style="7" customWidth="1"/>
    <col min="8" max="8" width="28.125" style="7" bestFit="1" customWidth="1"/>
    <col min="9" max="9" width="11.625" style="8" bestFit="1" customWidth="1"/>
    <col min="10" max="16384" width="10.75390625" style="7" customWidth="1"/>
  </cols>
  <sheetData>
    <row r="1" spans="1:6" ht="12.75">
      <c r="A1" s="4" t="s">
        <v>0</v>
      </c>
      <c r="B1" s="127" t="s">
        <v>247</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531.9101341604769</v>
      </c>
      <c r="C6" s="6">
        <v>33.603007407413344</v>
      </c>
      <c r="D6" s="6">
        <v>0</v>
      </c>
      <c r="E6" s="6">
        <v>0</v>
      </c>
      <c r="F6" s="6">
        <f aca="true" t="shared" si="0" ref="F6:F53">SUM(B6:E6)</f>
        <v>565.5131415678902</v>
      </c>
      <c r="H6" s="7" t="s">
        <v>8</v>
      </c>
      <c r="I6" s="8" t="s">
        <v>0</v>
      </c>
    </row>
    <row r="7" spans="1:6" ht="12" customHeight="1">
      <c r="A7" s="37" t="s">
        <v>9</v>
      </c>
      <c r="B7" s="6">
        <v>64.17896736737765</v>
      </c>
      <c r="C7" s="6">
        <v>9.332426604706086</v>
      </c>
      <c r="D7" s="6">
        <v>0</v>
      </c>
      <c r="E7" s="6">
        <v>0</v>
      </c>
      <c r="F7" s="6">
        <f t="shared" si="0"/>
        <v>73.51139397208374</v>
      </c>
    </row>
    <row r="8" spans="1:9" ht="12.75">
      <c r="A8" s="37" t="s">
        <v>10</v>
      </c>
      <c r="B8" s="6">
        <v>2157.813047691865</v>
      </c>
      <c r="C8" s="6">
        <v>144.68744367145473</v>
      </c>
      <c r="D8" s="6">
        <v>0</v>
      </c>
      <c r="E8" s="6">
        <v>0</v>
      </c>
      <c r="F8" s="6">
        <f t="shared" si="0"/>
        <v>2302.5004913633197</v>
      </c>
      <c r="H8" s="7" t="s">
        <v>0</v>
      </c>
      <c r="I8" s="8" t="s">
        <v>0</v>
      </c>
    </row>
    <row r="9" spans="1:9" ht="12.75">
      <c r="A9" s="37" t="s">
        <v>11</v>
      </c>
      <c r="B9" s="6">
        <v>441.61474941439747</v>
      </c>
      <c r="C9" s="6">
        <v>10.33463200720125</v>
      </c>
      <c r="D9" s="6">
        <v>0</v>
      </c>
      <c r="E9" s="6">
        <v>0</v>
      </c>
      <c r="F9" s="6">
        <f t="shared" si="0"/>
        <v>451.94938142159873</v>
      </c>
      <c r="H9" s="7" t="s">
        <v>0</v>
      </c>
      <c r="I9" s="8" t="s">
        <v>0</v>
      </c>
    </row>
    <row r="10" spans="1:9" ht="12.75">
      <c r="A10" s="37" t="s">
        <v>12</v>
      </c>
      <c r="B10" s="6">
        <v>6521.298545881407</v>
      </c>
      <c r="C10" s="6">
        <v>789.8704295570096</v>
      </c>
      <c r="D10" s="6">
        <v>0</v>
      </c>
      <c r="E10" s="6">
        <v>0</v>
      </c>
      <c r="F10" s="6">
        <f t="shared" si="0"/>
        <v>7311.168975438417</v>
      </c>
      <c r="H10" s="7" t="s">
        <v>13</v>
      </c>
      <c r="I10" s="8">
        <v>0</v>
      </c>
    </row>
    <row r="11" spans="1:6" ht="12.75">
      <c r="A11" s="37" t="s">
        <v>14</v>
      </c>
      <c r="B11" s="6">
        <v>0</v>
      </c>
      <c r="C11" s="6">
        <v>0</v>
      </c>
      <c r="D11" s="6">
        <v>0</v>
      </c>
      <c r="E11" s="6">
        <v>0</v>
      </c>
      <c r="F11" s="6">
        <f t="shared" si="0"/>
        <v>0</v>
      </c>
    </row>
    <row r="12" spans="1:8" ht="12.75">
      <c r="A12" s="37" t="s">
        <v>15</v>
      </c>
      <c r="B12" s="6">
        <v>484.40110202720507</v>
      </c>
      <c r="C12" s="6">
        <v>98.43145319361201</v>
      </c>
      <c r="D12" s="6">
        <v>0</v>
      </c>
      <c r="E12" s="6">
        <v>0</v>
      </c>
      <c r="F12" s="6">
        <f t="shared" si="0"/>
        <v>582.8325552208171</v>
      </c>
      <c r="H12" s="7" t="s">
        <v>16</v>
      </c>
    </row>
    <row r="13" spans="1:9" ht="12.75">
      <c r="A13" s="37" t="s">
        <v>17</v>
      </c>
      <c r="B13" s="6">
        <v>141.52599454296558</v>
      </c>
      <c r="C13" s="6">
        <v>32.84106424960936</v>
      </c>
      <c r="D13" s="6">
        <v>0</v>
      </c>
      <c r="E13" s="6">
        <v>0</v>
      </c>
      <c r="F13" s="6">
        <f t="shared" si="0"/>
        <v>174.36705879257494</v>
      </c>
      <c r="H13" s="7" t="s">
        <v>18</v>
      </c>
      <c r="I13" s="8">
        <v>0</v>
      </c>
    </row>
    <row r="14" spans="1:9" ht="12.75">
      <c r="A14" s="37" t="s">
        <v>19</v>
      </c>
      <c r="B14" s="6">
        <v>0</v>
      </c>
      <c r="C14" s="6">
        <v>0</v>
      </c>
      <c r="D14" s="6">
        <v>0</v>
      </c>
      <c r="E14" s="6">
        <v>0</v>
      </c>
      <c r="F14" s="6">
        <f t="shared" si="0"/>
        <v>0</v>
      </c>
      <c r="H14" s="7" t="s">
        <v>20</v>
      </c>
      <c r="I14" s="8">
        <v>0</v>
      </c>
    </row>
    <row r="15" spans="1:9" ht="12.75">
      <c r="A15" s="37" t="s">
        <v>21</v>
      </c>
      <c r="B15" s="6">
        <v>5577.209182019542</v>
      </c>
      <c r="C15" s="6">
        <v>744.8124586208787</v>
      </c>
      <c r="D15" s="6">
        <v>0</v>
      </c>
      <c r="E15" s="6">
        <v>0</v>
      </c>
      <c r="F15" s="6">
        <f t="shared" si="0"/>
        <v>6322.021640640421</v>
      </c>
      <c r="H15" s="7" t="s">
        <v>22</v>
      </c>
      <c r="I15" s="8">
        <v>386898.55</v>
      </c>
    </row>
    <row r="16" spans="1:6" ht="12.75">
      <c r="A16" s="37" t="s">
        <v>23</v>
      </c>
      <c r="B16" s="6">
        <v>657.7916151007566</v>
      </c>
      <c r="C16" s="6">
        <v>43.144098790286534</v>
      </c>
      <c r="D16" s="6">
        <v>0</v>
      </c>
      <c r="E16" s="6">
        <v>0</v>
      </c>
      <c r="F16" s="6">
        <f t="shared" si="0"/>
        <v>700.9357138910432</v>
      </c>
    </row>
    <row r="17" spans="1:8" ht="12.75">
      <c r="A17" s="37" t="s">
        <v>24</v>
      </c>
      <c r="B17" s="6">
        <v>325.0563090517958</v>
      </c>
      <c r="C17" s="6">
        <v>62.784114559955015</v>
      </c>
      <c r="D17" s="6">
        <v>0</v>
      </c>
      <c r="E17" s="6">
        <v>0</v>
      </c>
      <c r="F17" s="6">
        <f t="shared" si="0"/>
        <v>387.8404236117508</v>
      </c>
      <c r="H17" s="7" t="s">
        <v>25</v>
      </c>
    </row>
    <row r="18" spans="1:9" ht="12.75">
      <c r="A18" s="37" t="s">
        <v>26</v>
      </c>
      <c r="B18" s="6">
        <v>227.73232116915983</v>
      </c>
      <c r="C18" s="6">
        <v>9.689755580869559</v>
      </c>
      <c r="D18" s="6">
        <v>0</v>
      </c>
      <c r="E18" s="6">
        <v>0</v>
      </c>
      <c r="F18" s="6">
        <f t="shared" si="0"/>
        <v>237.4220767500294</v>
      </c>
      <c r="H18" s="7" t="s">
        <v>27</v>
      </c>
      <c r="I18" s="8">
        <v>0</v>
      </c>
    </row>
    <row r="19" spans="1:9" ht="12.75">
      <c r="A19" s="37" t="s">
        <v>28</v>
      </c>
      <c r="B19" s="6">
        <v>2022.887897135197</v>
      </c>
      <c r="C19" s="6">
        <v>107.47927479591965</v>
      </c>
      <c r="D19" s="6">
        <v>0</v>
      </c>
      <c r="E19" s="6">
        <v>0</v>
      </c>
      <c r="F19" s="6">
        <f t="shared" si="0"/>
        <v>2130.3671719311164</v>
      </c>
      <c r="H19" s="7" t="s">
        <v>29</v>
      </c>
      <c r="I19" s="8">
        <v>0</v>
      </c>
    </row>
    <row r="20" spans="1:9" ht="12.75">
      <c r="A20" s="37" t="s">
        <v>30</v>
      </c>
      <c r="B20" s="6">
        <v>1266.3873325244958</v>
      </c>
      <c r="C20" s="6">
        <v>94.12606991982182</v>
      </c>
      <c r="D20" s="6">
        <v>0</v>
      </c>
      <c r="E20" s="6">
        <v>0</v>
      </c>
      <c r="F20" s="6">
        <f t="shared" si="0"/>
        <v>1360.5134024443178</v>
      </c>
      <c r="H20" s="7" t="s">
        <v>31</v>
      </c>
      <c r="I20" s="8" t="s">
        <v>0</v>
      </c>
    </row>
    <row r="21" spans="1:9" ht="12.75">
      <c r="A21" s="37" t="s">
        <v>32</v>
      </c>
      <c r="B21" s="6">
        <v>1611.0920188464352</v>
      </c>
      <c r="C21" s="6">
        <v>131.59654903011312</v>
      </c>
      <c r="D21" s="6">
        <v>0</v>
      </c>
      <c r="E21" s="6">
        <v>0</v>
      </c>
      <c r="F21" s="6">
        <f t="shared" si="0"/>
        <v>1742.6885678765484</v>
      </c>
      <c r="H21" s="7" t="s">
        <v>33</v>
      </c>
      <c r="I21" s="8">
        <v>0</v>
      </c>
    </row>
    <row r="22" spans="1:9" ht="12.75">
      <c r="A22" s="37" t="s">
        <v>34</v>
      </c>
      <c r="B22" s="6">
        <v>307.2366563438645</v>
      </c>
      <c r="C22" s="6">
        <v>32.346744390220266</v>
      </c>
      <c r="D22" s="6">
        <v>0</v>
      </c>
      <c r="E22" s="6">
        <v>0</v>
      </c>
      <c r="F22" s="6">
        <f t="shared" si="0"/>
        <v>339.58340073408476</v>
      </c>
      <c r="H22" s="7" t="s">
        <v>35</v>
      </c>
      <c r="I22" s="8" t="s">
        <v>0</v>
      </c>
    </row>
    <row r="23" spans="1:9" ht="12.75">
      <c r="A23" s="37" t="s">
        <v>36</v>
      </c>
      <c r="B23" s="6">
        <v>928.0203853960174</v>
      </c>
      <c r="C23" s="6">
        <v>79.20152098841629</v>
      </c>
      <c r="D23" s="6">
        <v>0</v>
      </c>
      <c r="E23" s="6">
        <v>0</v>
      </c>
      <c r="F23" s="6">
        <f t="shared" si="0"/>
        <v>1007.2219063844337</v>
      </c>
      <c r="H23" s="7" t="s">
        <v>37</v>
      </c>
      <c r="I23" s="8">
        <v>333633</v>
      </c>
    </row>
    <row r="24" spans="1:6" ht="12.75">
      <c r="A24" s="37" t="s">
        <v>38</v>
      </c>
      <c r="B24" s="6">
        <v>0</v>
      </c>
      <c r="C24" s="6">
        <v>0</v>
      </c>
      <c r="D24" s="6">
        <v>0</v>
      </c>
      <c r="E24" s="6">
        <v>0</v>
      </c>
      <c r="F24" s="6">
        <f t="shared" si="0"/>
        <v>0</v>
      </c>
    </row>
    <row r="25" spans="1:9" ht="12.75">
      <c r="A25" s="37" t="s">
        <v>39</v>
      </c>
      <c r="B25" s="6">
        <v>392.34212910922497</v>
      </c>
      <c r="C25" s="6">
        <v>53.852094378862546</v>
      </c>
      <c r="D25" s="6">
        <v>0</v>
      </c>
      <c r="E25" s="6">
        <v>0</v>
      </c>
      <c r="F25" s="6">
        <f t="shared" si="0"/>
        <v>446.1942234880875</v>
      </c>
      <c r="H25" s="7" t="s">
        <v>40</v>
      </c>
      <c r="I25" s="8">
        <f>SUM(I10:I15)-SUM(I18:I23)</f>
        <v>53265.54999999999</v>
      </c>
    </row>
    <row r="26" spans="1:9" ht="12.75">
      <c r="A26" s="37" t="s">
        <v>41</v>
      </c>
      <c r="B26" s="6">
        <v>823.0019128430786</v>
      </c>
      <c r="C26" s="6">
        <v>74.051792312619</v>
      </c>
      <c r="D26" s="6">
        <v>0</v>
      </c>
      <c r="E26" s="6">
        <v>0</v>
      </c>
      <c r="F26" s="6">
        <f t="shared" si="0"/>
        <v>897.0537051556976</v>
      </c>
      <c r="H26" s="7" t="s">
        <v>42</v>
      </c>
      <c r="I26" s="8">
        <f>+F60</f>
        <v>53265.549999999996</v>
      </c>
    </row>
    <row r="27" spans="1:6" ht="12.75">
      <c r="A27" s="37" t="s">
        <v>43</v>
      </c>
      <c r="B27" s="6">
        <v>1928.268335761457</v>
      </c>
      <c r="C27" s="6">
        <v>179.0961843864152</v>
      </c>
      <c r="D27" s="6">
        <v>0</v>
      </c>
      <c r="E27" s="6">
        <v>0</v>
      </c>
      <c r="F27" s="6">
        <f t="shared" si="0"/>
        <v>2107.364520147872</v>
      </c>
    </row>
    <row r="28" spans="1:6" ht="12.75">
      <c r="A28" s="37" t="s">
        <v>44</v>
      </c>
      <c r="B28" s="6">
        <v>892.2424681128614</v>
      </c>
      <c r="C28" s="6">
        <v>63.38079632874678</v>
      </c>
      <c r="D28" s="6">
        <v>0</v>
      </c>
      <c r="E28" s="6">
        <v>0</v>
      </c>
      <c r="F28" s="6">
        <f t="shared" si="0"/>
        <v>955.6232644416082</v>
      </c>
    </row>
    <row r="29" spans="1:6" ht="12.75">
      <c r="A29" s="37" t="s">
        <v>45</v>
      </c>
      <c r="B29" s="6">
        <v>582.012303306426</v>
      </c>
      <c r="C29" s="6">
        <v>69.66638770695283</v>
      </c>
      <c r="D29" s="6">
        <v>0</v>
      </c>
      <c r="E29" s="6">
        <v>0</v>
      </c>
      <c r="F29" s="6">
        <f t="shared" si="0"/>
        <v>651.6786910133789</v>
      </c>
    </row>
    <row r="30" spans="1:6" ht="12.75">
      <c r="A30" s="37" t="s">
        <v>46</v>
      </c>
      <c r="B30" s="6">
        <v>149.1846075013484</v>
      </c>
      <c r="C30" s="6">
        <v>0</v>
      </c>
      <c r="D30" s="6">
        <v>0</v>
      </c>
      <c r="E30" s="6">
        <v>0</v>
      </c>
      <c r="F30" s="6">
        <f t="shared" si="0"/>
        <v>149.1846075013484</v>
      </c>
    </row>
    <row r="31" spans="1:6" ht="12.75">
      <c r="A31" s="37" t="s">
        <v>47</v>
      </c>
      <c r="B31" s="6">
        <v>717.8851668044235</v>
      </c>
      <c r="C31" s="6">
        <v>221.7782830002152</v>
      </c>
      <c r="D31" s="6">
        <v>0</v>
      </c>
      <c r="E31" s="6">
        <v>0</v>
      </c>
      <c r="F31" s="6">
        <f t="shared" si="0"/>
        <v>939.6634498046387</v>
      </c>
    </row>
    <row r="32" spans="1:6" ht="12.75">
      <c r="A32" s="37" t="s">
        <v>48</v>
      </c>
      <c r="B32" s="6">
        <v>115.88739926065284</v>
      </c>
      <c r="C32" s="6">
        <v>0</v>
      </c>
      <c r="D32" s="6">
        <v>0</v>
      </c>
      <c r="E32" s="6">
        <v>0</v>
      </c>
      <c r="F32" s="6">
        <f t="shared" si="0"/>
        <v>115.88739926065284</v>
      </c>
    </row>
    <row r="33" spans="1:6" ht="12.75">
      <c r="A33" s="37" t="s">
        <v>49</v>
      </c>
      <c r="B33" s="6">
        <v>508.45289700632566</v>
      </c>
      <c r="C33" s="6">
        <v>14.6842392729952</v>
      </c>
      <c r="D33" s="6">
        <v>0</v>
      </c>
      <c r="E33" s="6">
        <v>0</v>
      </c>
      <c r="F33" s="6">
        <f t="shared" si="0"/>
        <v>523.1371362793209</v>
      </c>
    </row>
    <row r="34" spans="1:6" ht="12.75">
      <c r="A34" s="37" t="s">
        <v>50</v>
      </c>
      <c r="B34" s="6">
        <v>624.5283026120865</v>
      </c>
      <c r="C34" s="6">
        <v>8.669155191184167</v>
      </c>
      <c r="D34" s="6">
        <v>0</v>
      </c>
      <c r="E34" s="6">
        <v>0</v>
      </c>
      <c r="F34" s="6">
        <f t="shared" si="0"/>
        <v>633.1974578032706</v>
      </c>
    </row>
    <row r="35" spans="1:6" ht="12.75">
      <c r="A35" s="37" t="s">
        <v>51</v>
      </c>
      <c r="B35" s="6">
        <v>395.1795008779054</v>
      </c>
      <c r="C35" s="6">
        <v>22.382772549008138</v>
      </c>
      <c r="D35" s="6">
        <v>0</v>
      </c>
      <c r="E35" s="6">
        <v>0</v>
      </c>
      <c r="F35" s="6">
        <f t="shared" si="0"/>
        <v>417.5622734269135</v>
      </c>
    </row>
    <row r="36" spans="1:6" ht="12.75">
      <c r="A36" s="37" t="s">
        <v>52</v>
      </c>
      <c r="B36" s="6">
        <v>2944.1087468509177</v>
      </c>
      <c r="C36" s="6">
        <v>163.61464204308868</v>
      </c>
      <c r="D36" s="6">
        <v>0</v>
      </c>
      <c r="E36" s="6">
        <v>0</v>
      </c>
      <c r="F36" s="6">
        <f t="shared" si="0"/>
        <v>3107.7233888940063</v>
      </c>
    </row>
    <row r="37" spans="1:6" ht="12.75">
      <c r="A37" s="37" t="s">
        <v>53</v>
      </c>
      <c r="B37" s="6">
        <v>392.09176509916824</v>
      </c>
      <c r="C37" s="6">
        <v>40.44830291551378</v>
      </c>
      <c r="D37" s="6">
        <v>0</v>
      </c>
      <c r="E37" s="6">
        <v>0</v>
      </c>
      <c r="F37" s="6">
        <f t="shared" si="0"/>
        <v>432.540068014682</v>
      </c>
    </row>
    <row r="38" spans="1:6" ht="12.75">
      <c r="A38" s="37" t="s">
        <v>54</v>
      </c>
      <c r="B38" s="6">
        <v>0</v>
      </c>
      <c r="C38" s="6">
        <v>0</v>
      </c>
      <c r="D38" s="6">
        <v>0</v>
      </c>
      <c r="E38" s="6">
        <v>0</v>
      </c>
      <c r="F38" s="6">
        <f t="shared" si="0"/>
        <v>0</v>
      </c>
    </row>
    <row r="39" spans="1:6" ht="12.75">
      <c r="A39" s="37" t="s">
        <v>55</v>
      </c>
      <c r="B39" s="6">
        <v>723.2688777808999</v>
      </c>
      <c r="C39" s="6">
        <v>80.84614004499764</v>
      </c>
      <c r="D39" s="6">
        <v>0</v>
      </c>
      <c r="E39" s="6">
        <v>0</v>
      </c>
      <c r="F39" s="6">
        <f t="shared" si="0"/>
        <v>804.1150178258974</v>
      </c>
    </row>
    <row r="40" spans="1:6" ht="12.75">
      <c r="A40" s="37" t="s">
        <v>56</v>
      </c>
      <c r="B40" s="6">
        <v>252.38189138699954</v>
      </c>
      <c r="C40" s="6">
        <v>0</v>
      </c>
      <c r="D40" s="6">
        <v>0</v>
      </c>
      <c r="E40" s="6">
        <v>0</v>
      </c>
      <c r="F40" s="6">
        <f t="shared" si="0"/>
        <v>252.38189138699954</v>
      </c>
    </row>
    <row r="41" spans="1:6" ht="12.75">
      <c r="A41" s="37" t="s">
        <v>57</v>
      </c>
      <c r="B41" s="6">
        <v>1569.8776969737828</v>
      </c>
      <c r="C41" s="6">
        <v>69.41580755833616</v>
      </c>
      <c r="D41" s="6">
        <v>0</v>
      </c>
      <c r="E41" s="6">
        <v>0</v>
      </c>
      <c r="F41" s="6">
        <f t="shared" si="0"/>
        <v>1639.293504532119</v>
      </c>
    </row>
    <row r="42" spans="1:6" ht="12.75">
      <c r="A42" s="37" t="s">
        <v>58</v>
      </c>
      <c r="B42" s="6">
        <v>595.6367204003905</v>
      </c>
      <c r="C42" s="6">
        <v>16.935664586387603</v>
      </c>
      <c r="D42" s="6">
        <v>0</v>
      </c>
      <c r="E42" s="6">
        <v>0</v>
      </c>
      <c r="F42" s="6">
        <f t="shared" si="0"/>
        <v>612.572384986778</v>
      </c>
    </row>
    <row r="43" spans="1:6" ht="12.75">
      <c r="A43" s="37" t="s">
        <v>59</v>
      </c>
      <c r="B43" s="6">
        <v>424.4382347789492</v>
      </c>
      <c r="C43" s="6">
        <v>75.6962497171238</v>
      </c>
      <c r="D43" s="6">
        <v>0</v>
      </c>
      <c r="E43" s="6">
        <v>0</v>
      </c>
      <c r="F43" s="6">
        <f t="shared" si="0"/>
        <v>500.134484496073</v>
      </c>
    </row>
    <row r="44" spans="1:6" ht="12.75">
      <c r="A44" s="37" t="s">
        <v>60</v>
      </c>
      <c r="B44" s="6">
        <v>2510.2859785744768</v>
      </c>
      <c r="C44" s="6">
        <v>106.43566272371993</v>
      </c>
      <c r="D44" s="6">
        <v>0</v>
      </c>
      <c r="E44" s="6">
        <v>0</v>
      </c>
      <c r="F44" s="6">
        <f t="shared" si="0"/>
        <v>2616.7216412981966</v>
      </c>
    </row>
    <row r="45" spans="1:6" ht="12.75">
      <c r="A45" s="37" t="s">
        <v>61</v>
      </c>
      <c r="B45" s="6">
        <v>37.94448646941973</v>
      </c>
      <c r="C45" s="6">
        <v>0</v>
      </c>
      <c r="D45" s="6">
        <v>0</v>
      </c>
      <c r="E45" s="6">
        <v>0</v>
      </c>
      <c r="F45" s="6">
        <f t="shared" si="0"/>
        <v>37.94448646941973</v>
      </c>
    </row>
    <row r="46" spans="1:6" ht="12.75">
      <c r="A46" s="37" t="s">
        <v>62</v>
      </c>
      <c r="B46" s="6">
        <v>141.6405326645306</v>
      </c>
      <c r="C46" s="6">
        <v>18.910551097457557</v>
      </c>
      <c r="D46" s="6">
        <v>0</v>
      </c>
      <c r="E46" s="6">
        <v>0</v>
      </c>
      <c r="F46" s="6">
        <f t="shared" si="0"/>
        <v>160.55108376198817</v>
      </c>
    </row>
    <row r="47" spans="1:6" ht="12.75">
      <c r="A47" s="37" t="s">
        <v>63</v>
      </c>
      <c r="B47" s="6">
        <v>360.07145734603455</v>
      </c>
      <c r="C47" s="6">
        <v>24.175627889385197</v>
      </c>
      <c r="D47" s="6">
        <v>0</v>
      </c>
      <c r="E47" s="6">
        <v>0</v>
      </c>
      <c r="F47" s="6">
        <f t="shared" si="0"/>
        <v>384.2470852354197</v>
      </c>
    </row>
    <row r="48" spans="1:6" ht="12.75">
      <c r="A48" s="37" t="s">
        <v>64</v>
      </c>
      <c r="B48" s="6">
        <v>289.1747156837332</v>
      </c>
      <c r="C48" s="6">
        <v>2.331461680665141</v>
      </c>
      <c r="D48" s="6">
        <v>0</v>
      </c>
      <c r="E48" s="6">
        <v>0</v>
      </c>
      <c r="F48" s="6">
        <f t="shared" si="0"/>
        <v>291.50617736439835</v>
      </c>
    </row>
    <row r="49" spans="1:6" ht="12.75">
      <c r="A49" s="37" t="s">
        <v>65</v>
      </c>
      <c r="B49" s="6">
        <v>616.7509255299055</v>
      </c>
      <c r="C49" s="6">
        <v>14.212792912993194</v>
      </c>
      <c r="D49" s="6">
        <v>0</v>
      </c>
      <c r="E49" s="6">
        <v>0</v>
      </c>
      <c r="F49" s="6">
        <f t="shared" si="0"/>
        <v>630.9637184428988</v>
      </c>
    </row>
    <row r="50" spans="1:6" ht="12.75">
      <c r="A50" s="37" t="s">
        <v>66</v>
      </c>
      <c r="B50" s="6">
        <v>3178.9347083207394</v>
      </c>
      <c r="C50" s="6">
        <v>274.1452191916587</v>
      </c>
      <c r="D50" s="6">
        <v>0</v>
      </c>
      <c r="E50" s="6">
        <v>0</v>
      </c>
      <c r="F50" s="6">
        <f t="shared" si="0"/>
        <v>3453.079927512398</v>
      </c>
    </row>
    <row r="51" spans="1:6" ht="12.75">
      <c r="A51" s="37" t="s">
        <v>67</v>
      </c>
      <c r="B51" s="6">
        <v>903.1907919849955</v>
      </c>
      <c r="C51" s="6">
        <v>27.160121411396972</v>
      </c>
      <c r="D51" s="6">
        <v>0</v>
      </c>
      <c r="E51" s="6">
        <v>0</v>
      </c>
      <c r="F51" s="6">
        <f t="shared" si="0"/>
        <v>930.3509133963925</v>
      </c>
    </row>
    <row r="52" spans="1:6" ht="12.75">
      <c r="A52" s="37" t="s">
        <v>68</v>
      </c>
      <c r="B52" s="6">
        <v>92.81343821288294</v>
      </c>
      <c r="C52" s="6">
        <v>5.898387001225153</v>
      </c>
      <c r="D52" s="6">
        <v>0</v>
      </c>
      <c r="E52" s="6">
        <v>0</v>
      </c>
      <c r="F52" s="6">
        <f t="shared" si="0"/>
        <v>98.7118252141081</v>
      </c>
    </row>
    <row r="53" spans="1:6" ht="12.75">
      <c r="A53" s="37" t="s">
        <v>69</v>
      </c>
      <c r="B53" s="6">
        <v>758.3354004201246</v>
      </c>
      <c r="C53" s="6">
        <v>67.67438948423279</v>
      </c>
      <c r="D53" s="6">
        <v>0</v>
      </c>
      <c r="E53" s="6">
        <v>0</v>
      </c>
      <c r="F53" s="6">
        <f t="shared" si="0"/>
        <v>826.0097899043574</v>
      </c>
    </row>
    <row r="54" spans="1:6" ht="12.75">
      <c r="A54" s="37" t="s">
        <v>70</v>
      </c>
      <c r="B54" s="6">
        <v>798.2957735909367</v>
      </c>
      <c r="C54" s="6">
        <v>292.6421834690393</v>
      </c>
      <c r="D54" s="6">
        <v>0</v>
      </c>
      <c r="E54" s="6">
        <v>0</v>
      </c>
      <c r="F54" s="6">
        <f>SUM(B54:E54)</f>
        <v>1090.937957059976</v>
      </c>
    </row>
    <row r="55" spans="1:6" ht="12.75">
      <c r="A55" s="37" t="s">
        <v>71</v>
      </c>
      <c r="B55" s="6">
        <v>277.05390109847417</v>
      </c>
      <c r="C55" s="6">
        <v>15.470256216721964</v>
      </c>
      <c r="D55" s="6">
        <v>0</v>
      </c>
      <c r="E55" s="6">
        <v>0</v>
      </c>
      <c r="F55" s="6">
        <f>SUM(B55:E55)</f>
        <v>292.52415731519613</v>
      </c>
    </row>
    <row r="56" spans="1:6" ht="12.75">
      <c r="A56" s="37" t="s">
        <v>72</v>
      </c>
      <c r="B56" s="6">
        <v>1345.390309013348</v>
      </c>
      <c r="C56" s="6">
        <v>98.96500376209838</v>
      </c>
      <c r="D56" s="6">
        <v>0</v>
      </c>
      <c r="E56" s="6">
        <v>0</v>
      </c>
      <c r="F56" s="6">
        <f>SUM(B56:E56)</f>
        <v>1444.3553127754465</v>
      </c>
    </row>
    <row r="57" spans="1:6" ht="12.75">
      <c r="A57" s="37" t="s">
        <v>73</v>
      </c>
      <c r="B57" s="6">
        <v>110.83979279365735</v>
      </c>
      <c r="C57" s="6">
        <v>21.06136095635881</v>
      </c>
      <c r="D57" s="6">
        <v>0</v>
      </c>
      <c r="E57" s="6">
        <v>0</v>
      </c>
      <c r="F57" s="6">
        <f>SUM(B57:E57)</f>
        <v>131.90115375001616</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48717.667426843116</v>
      </c>
      <c r="C60" s="6">
        <f>SUM(C6:C58)</f>
        <v>4547.882573156889</v>
      </c>
      <c r="D60" s="6">
        <f>SUM(D6:D58)</f>
        <v>0</v>
      </c>
      <c r="E60" s="6">
        <f>SUM(E6:E58)</f>
        <v>0</v>
      </c>
      <c r="F60" s="6">
        <f>SUM(F6:F58)</f>
        <v>53265.549999999996</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Italic"First Capital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7.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5.75390625" style="7" bestFit="1" customWidth="1"/>
    <col min="3" max="3" width="11.75390625" style="7" bestFit="1" customWidth="1"/>
    <col min="4" max="4" width="11.00390625" style="7" bestFit="1" customWidth="1"/>
    <col min="5" max="5" width="14.375" style="7" bestFit="1" customWidth="1"/>
    <col min="6" max="6" width="11.00390625" style="7" bestFit="1" customWidth="1"/>
    <col min="7" max="7" width="2.75390625" style="7" customWidth="1"/>
    <col min="8" max="8" width="28.125" style="7" bestFit="1" customWidth="1"/>
    <col min="9" max="9" width="11.00390625" style="8" bestFit="1" customWidth="1"/>
    <col min="10" max="16384" width="10.75390625" style="7" customWidth="1"/>
  </cols>
  <sheetData>
    <row r="1" spans="1:6" ht="12.75">
      <c r="A1" s="4" t="s">
        <v>0</v>
      </c>
      <c r="B1" s="127" t="s">
        <v>200</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38133.05805790797</v>
      </c>
      <c r="E6" s="6">
        <v>0</v>
      </c>
      <c r="F6" s="6">
        <f aca="true" t="shared" si="0" ref="F6:F53">SUM(B6:E6)</f>
        <v>38133.05805790797</v>
      </c>
      <c r="H6" s="7" t="s">
        <v>8</v>
      </c>
      <c r="I6" s="8" t="s">
        <v>0</v>
      </c>
    </row>
    <row r="7" spans="1:6" ht="12" customHeight="1">
      <c r="A7" s="37" t="s">
        <v>9</v>
      </c>
      <c r="B7" s="6">
        <v>0</v>
      </c>
      <c r="C7" s="6">
        <v>0</v>
      </c>
      <c r="D7" s="6">
        <v>0</v>
      </c>
      <c r="E7" s="6">
        <v>0</v>
      </c>
      <c r="F7" s="6">
        <f t="shared" si="0"/>
        <v>0</v>
      </c>
    </row>
    <row r="8" spans="1:9" ht="12.75">
      <c r="A8" s="37" t="s">
        <v>10</v>
      </c>
      <c r="B8" s="6">
        <v>0</v>
      </c>
      <c r="C8" s="6">
        <v>0</v>
      </c>
      <c r="D8" s="6">
        <v>7186.039066512109</v>
      </c>
      <c r="E8" s="6">
        <v>0</v>
      </c>
      <c r="F8" s="6">
        <f t="shared" si="0"/>
        <v>7186.039066512109</v>
      </c>
      <c r="H8" s="7" t="s">
        <v>0</v>
      </c>
      <c r="I8" s="8" t="s">
        <v>0</v>
      </c>
    </row>
    <row r="9" spans="1:9" ht="12.75">
      <c r="A9" s="37" t="s">
        <v>11</v>
      </c>
      <c r="B9" s="6">
        <v>0</v>
      </c>
      <c r="C9" s="6">
        <v>0</v>
      </c>
      <c r="D9" s="6">
        <v>281.05832541035124</v>
      </c>
      <c r="E9" s="6">
        <v>0</v>
      </c>
      <c r="F9" s="6">
        <f t="shared" si="0"/>
        <v>281.05832541035124</v>
      </c>
      <c r="H9" s="7" t="s">
        <v>0</v>
      </c>
      <c r="I9" s="8" t="s">
        <v>0</v>
      </c>
    </row>
    <row r="10" spans="1:9" ht="12.75">
      <c r="A10" s="37" t="s">
        <v>12</v>
      </c>
      <c r="B10" s="6">
        <v>0</v>
      </c>
      <c r="C10" s="6">
        <v>0</v>
      </c>
      <c r="D10" s="6">
        <v>0</v>
      </c>
      <c r="E10" s="6">
        <v>0</v>
      </c>
      <c r="F10" s="6">
        <f t="shared" si="0"/>
        <v>0</v>
      </c>
      <c r="H10" s="7" t="s">
        <v>13</v>
      </c>
      <c r="I10" s="8">
        <v>0</v>
      </c>
    </row>
    <row r="11" spans="1:6" ht="12.75">
      <c r="A11" s="37" t="s">
        <v>14</v>
      </c>
      <c r="B11" s="6">
        <v>0</v>
      </c>
      <c r="C11" s="6">
        <v>0</v>
      </c>
      <c r="D11" s="6">
        <v>1409.5362657349506</v>
      </c>
      <c r="E11" s="6">
        <v>0</v>
      </c>
      <c r="F11" s="6">
        <f t="shared" si="0"/>
        <v>1409.5362657349506</v>
      </c>
    </row>
    <row r="12" spans="1:8" ht="12.75">
      <c r="A12" s="37" t="s">
        <v>15</v>
      </c>
      <c r="B12" s="6">
        <v>0</v>
      </c>
      <c r="C12" s="6">
        <v>0</v>
      </c>
      <c r="D12" s="6">
        <v>0</v>
      </c>
      <c r="E12" s="6">
        <v>0</v>
      </c>
      <c r="F12" s="6">
        <f t="shared" si="0"/>
        <v>0</v>
      </c>
      <c r="H12" s="7" t="s">
        <v>16</v>
      </c>
    </row>
    <row r="13" spans="1:9" ht="12.75">
      <c r="A13" s="37" t="s">
        <v>17</v>
      </c>
      <c r="B13" s="6">
        <v>0</v>
      </c>
      <c r="C13" s="6">
        <v>0</v>
      </c>
      <c r="D13" s="6">
        <v>797.9644857611293</v>
      </c>
      <c r="E13" s="6">
        <v>0</v>
      </c>
      <c r="F13" s="6">
        <f t="shared" si="0"/>
        <v>797.9644857611293</v>
      </c>
      <c r="H13" s="7" t="s">
        <v>18</v>
      </c>
      <c r="I13" s="8">
        <v>1978001</v>
      </c>
    </row>
    <row r="14" spans="1:9" ht="12.75">
      <c r="A14" s="37" t="s">
        <v>19</v>
      </c>
      <c r="B14" s="6">
        <v>0</v>
      </c>
      <c r="C14" s="6">
        <v>0</v>
      </c>
      <c r="D14" s="6">
        <v>0</v>
      </c>
      <c r="E14" s="6">
        <v>0</v>
      </c>
      <c r="F14" s="6">
        <f t="shared" si="0"/>
        <v>0</v>
      </c>
      <c r="H14" s="7" t="s">
        <v>20</v>
      </c>
      <c r="I14" s="8">
        <v>305426</v>
      </c>
    </row>
    <row r="15" spans="1:9" ht="12.75">
      <c r="A15" s="37" t="s">
        <v>21</v>
      </c>
      <c r="B15" s="6">
        <v>0</v>
      </c>
      <c r="C15" s="6">
        <v>0</v>
      </c>
      <c r="D15" s="6">
        <v>112436.06490126159</v>
      </c>
      <c r="E15" s="6">
        <v>0</v>
      </c>
      <c r="F15" s="6">
        <f t="shared" si="0"/>
        <v>112436.06490126159</v>
      </c>
      <c r="H15" s="7" t="s">
        <v>22</v>
      </c>
      <c r="I15" s="8">
        <v>317193.44</v>
      </c>
    </row>
    <row r="16" spans="1:6" ht="12.75">
      <c r="A16" s="37" t="s">
        <v>23</v>
      </c>
      <c r="B16" s="6">
        <v>0</v>
      </c>
      <c r="C16" s="6">
        <v>0</v>
      </c>
      <c r="D16" s="6">
        <v>20617.455677747377</v>
      </c>
      <c r="E16" s="6">
        <v>0</v>
      </c>
      <c r="F16" s="6">
        <f t="shared" si="0"/>
        <v>20617.455677747377</v>
      </c>
    </row>
    <row r="17" spans="1:8" ht="12.75">
      <c r="A17" s="37" t="s">
        <v>24</v>
      </c>
      <c r="B17" s="6">
        <v>0</v>
      </c>
      <c r="C17" s="6">
        <v>0</v>
      </c>
      <c r="D17" s="6">
        <v>0</v>
      </c>
      <c r="E17" s="6">
        <v>0</v>
      </c>
      <c r="F17" s="6">
        <f t="shared" si="0"/>
        <v>0</v>
      </c>
      <c r="H17" s="7" t="s">
        <v>25</v>
      </c>
    </row>
    <row r="18" spans="1:9" ht="12.75">
      <c r="A18" s="37" t="s">
        <v>26</v>
      </c>
      <c r="B18" s="6">
        <v>0</v>
      </c>
      <c r="C18" s="6">
        <v>0</v>
      </c>
      <c r="D18" s="6">
        <v>3442.04876395917</v>
      </c>
      <c r="E18" s="6">
        <v>0</v>
      </c>
      <c r="F18" s="6">
        <f t="shared" si="0"/>
        <v>3442.04876395917</v>
      </c>
      <c r="H18" s="7" t="s">
        <v>27</v>
      </c>
      <c r="I18" s="8">
        <v>0</v>
      </c>
    </row>
    <row r="19" spans="1:9" ht="12.75">
      <c r="A19" s="37" t="s">
        <v>28</v>
      </c>
      <c r="B19" s="6">
        <v>0</v>
      </c>
      <c r="C19" s="6">
        <v>0</v>
      </c>
      <c r="D19" s="6">
        <v>0</v>
      </c>
      <c r="E19" s="6">
        <v>0</v>
      </c>
      <c r="F19" s="6">
        <f t="shared" si="0"/>
        <v>0</v>
      </c>
      <c r="H19" s="7" t="s">
        <v>29</v>
      </c>
      <c r="I19" s="8">
        <v>0</v>
      </c>
    </row>
    <row r="20" spans="1:9" ht="12.75">
      <c r="A20" s="37" t="s">
        <v>30</v>
      </c>
      <c r="B20" s="6">
        <v>0</v>
      </c>
      <c r="C20" s="6">
        <v>0</v>
      </c>
      <c r="D20" s="6">
        <v>8370.935665047698</v>
      </c>
      <c r="E20" s="6">
        <v>0</v>
      </c>
      <c r="F20" s="6">
        <f t="shared" si="0"/>
        <v>8370.935665047698</v>
      </c>
      <c r="H20" s="7" t="s">
        <v>31</v>
      </c>
      <c r="I20" s="8" t="s">
        <v>0</v>
      </c>
    </row>
    <row r="21" spans="1:9" ht="12.75">
      <c r="A21" s="37" t="s">
        <v>32</v>
      </c>
      <c r="B21" s="6">
        <v>0</v>
      </c>
      <c r="C21" s="6">
        <v>0</v>
      </c>
      <c r="D21" s="6">
        <v>0</v>
      </c>
      <c r="E21" s="6">
        <v>0</v>
      </c>
      <c r="F21" s="6">
        <f t="shared" si="0"/>
        <v>0</v>
      </c>
      <c r="H21" s="7" t="s">
        <v>33</v>
      </c>
      <c r="I21" s="8">
        <v>0</v>
      </c>
    </row>
    <row r="22" spans="1:9" ht="12.75">
      <c r="A22" s="37" t="s">
        <v>34</v>
      </c>
      <c r="B22" s="6">
        <v>0</v>
      </c>
      <c r="C22" s="6">
        <v>0</v>
      </c>
      <c r="D22" s="6">
        <v>0</v>
      </c>
      <c r="E22" s="6">
        <v>0</v>
      </c>
      <c r="F22" s="6">
        <f t="shared" si="0"/>
        <v>0</v>
      </c>
      <c r="H22" s="7" t="s">
        <v>35</v>
      </c>
      <c r="I22" s="8" t="s">
        <v>0</v>
      </c>
    </row>
    <row r="23" spans="1:9" ht="12.75">
      <c r="A23" s="37" t="s">
        <v>36</v>
      </c>
      <c r="B23" s="6">
        <v>0</v>
      </c>
      <c r="C23" s="6">
        <v>0</v>
      </c>
      <c r="D23" s="6">
        <v>1155.448436234361</v>
      </c>
      <c r="E23" s="6">
        <v>0</v>
      </c>
      <c r="F23" s="6">
        <f t="shared" si="0"/>
        <v>1155.448436234361</v>
      </c>
      <c r="H23" s="7" t="s">
        <v>37</v>
      </c>
      <c r="I23" s="8">
        <v>2373299</v>
      </c>
    </row>
    <row r="24" spans="1:6" ht="12.75">
      <c r="A24" s="37" t="s">
        <v>38</v>
      </c>
      <c r="B24" s="6">
        <v>0</v>
      </c>
      <c r="C24" s="6">
        <v>0</v>
      </c>
      <c r="D24" s="6">
        <v>14986.446661371767</v>
      </c>
      <c r="E24" s="6">
        <v>0</v>
      </c>
      <c r="F24" s="6">
        <f t="shared" si="0"/>
        <v>14986.446661371767</v>
      </c>
    </row>
    <row r="25" spans="1:9" ht="12.75">
      <c r="A25" s="37" t="s">
        <v>39</v>
      </c>
      <c r="B25" s="6">
        <v>0</v>
      </c>
      <c r="C25" s="6">
        <v>0</v>
      </c>
      <c r="D25" s="6">
        <v>0</v>
      </c>
      <c r="E25" s="6">
        <v>0</v>
      </c>
      <c r="F25" s="6">
        <f t="shared" si="0"/>
        <v>0</v>
      </c>
      <c r="H25" s="7" t="s">
        <v>40</v>
      </c>
      <c r="I25" s="8">
        <f>SUM(I10:I15)-SUM(I18:I23)</f>
        <v>227321.43999999994</v>
      </c>
    </row>
    <row r="26" spans="1:9" ht="12.75">
      <c r="A26" s="37" t="s">
        <v>41</v>
      </c>
      <c r="B26" s="6">
        <v>0</v>
      </c>
      <c r="C26" s="6">
        <v>0</v>
      </c>
      <c r="D26" s="6">
        <v>-1320.9170878275593</v>
      </c>
      <c r="E26" s="6">
        <v>0</v>
      </c>
      <c r="F26" s="6">
        <f t="shared" si="0"/>
        <v>-1320.9170878275593</v>
      </c>
      <c r="H26" s="7" t="s">
        <v>42</v>
      </c>
      <c r="I26" s="8">
        <f>+F60</f>
        <v>227321.4400000003</v>
      </c>
    </row>
    <row r="27" spans="1:9" ht="12.75">
      <c r="A27" s="37" t="s">
        <v>43</v>
      </c>
      <c r="B27" s="6">
        <v>0</v>
      </c>
      <c r="C27" s="6">
        <v>0</v>
      </c>
      <c r="D27" s="6">
        <v>0</v>
      </c>
      <c r="E27" s="6">
        <v>0</v>
      </c>
      <c r="F27" s="6">
        <f t="shared" si="0"/>
        <v>0</v>
      </c>
      <c r="I27" s="8" t="s">
        <v>0</v>
      </c>
    </row>
    <row r="28" spans="1:9" ht="12.75">
      <c r="A28" s="37" t="s">
        <v>44</v>
      </c>
      <c r="B28" s="6">
        <v>0</v>
      </c>
      <c r="C28" s="6">
        <v>0</v>
      </c>
      <c r="D28" s="6">
        <v>0</v>
      </c>
      <c r="E28" s="6">
        <v>0</v>
      </c>
      <c r="F28" s="6">
        <f t="shared" si="0"/>
        <v>0</v>
      </c>
      <c r="I28" s="8" t="s">
        <v>0</v>
      </c>
    </row>
    <row r="29" spans="1:9" ht="12.75">
      <c r="A29" s="37" t="s">
        <v>45</v>
      </c>
      <c r="B29" s="6">
        <v>0</v>
      </c>
      <c r="C29" s="6">
        <v>0</v>
      </c>
      <c r="D29" s="6">
        <v>0</v>
      </c>
      <c r="E29" s="6">
        <v>0</v>
      </c>
      <c r="F29" s="6">
        <f t="shared" si="0"/>
        <v>0</v>
      </c>
      <c r="I29" s="8" t="s">
        <v>0</v>
      </c>
    </row>
    <row r="30" spans="1:9" ht="12.75">
      <c r="A30" s="37" t="s">
        <v>46</v>
      </c>
      <c r="B30" s="6">
        <v>0</v>
      </c>
      <c r="C30" s="6">
        <v>0</v>
      </c>
      <c r="D30" s="6">
        <v>2589.063106621281</v>
      </c>
      <c r="E30" s="6">
        <v>0</v>
      </c>
      <c r="F30" s="6">
        <f t="shared" si="0"/>
        <v>2589.063106621281</v>
      </c>
      <c r="I30" s="8" t="s">
        <v>0</v>
      </c>
    </row>
    <row r="31" spans="1:9" ht="12.75">
      <c r="A31" s="37" t="s">
        <v>47</v>
      </c>
      <c r="B31" s="6">
        <v>0</v>
      </c>
      <c r="C31" s="6">
        <v>0</v>
      </c>
      <c r="D31" s="6">
        <v>0</v>
      </c>
      <c r="E31" s="6">
        <v>0</v>
      </c>
      <c r="F31" s="6">
        <f t="shared" si="0"/>
        <v>0</v>
      </c>
      <c r="I31" s="8" t="s">
        <v>0</v>
      </c>
    </row>
    <row r="32" spans="1:9" ht="12.75">
      <c r="A32" s="37" t="s">
        <v>48</v>
      </c>
      <c r="B32" s="6">
        <v>0</v>
      </c>
      <c r="C32" s="6">
        <v>0</v>
      </c>
      <c r="D32" s="6">
        <v>896.9139462113517</v>
      </c>
      <c r="E32" s="6">
        <v>0</v>
      </c>
      <c r="F32" s="6">
        <f t="shared" si="0"/>
        <v>896.9139462113517</v>
      </c>
      <c r="I32" s="8" t="s">
        <v>0</v>
      </c>
    </row>
    <row r="33" spans="1:9" ht="12.75">
      <c r="A33" s="37" t="s">
        <v>49</v>
      </c>
      <c r="B33" s="6">
        <v>0</v>
      </c>
      <c r="C33" s="6">
        <v>0</v>
      </c>
      <c r="D33" s="6">
        <v>170</v>
      </c>
      <c r="E33" s="6">
        <v>0</v>
      </c>
      <c r="F33" s="6">
        <f t="shared" si="0"/>
        <v>170</v>
      </c>
      <c r="I33" s="8" t="s">
        <v>0</v>
      </c>
    </row>
    <row r="34" spans="1:9" ht="12.75">
      <c r="A34" s="37" t="s">
        <v>50</v>
      </c>
      <c r="B34" s="6">
        <v>0</v>
      </c>
      <c r="C34" s="6">
        <v>0</v>
      </c>
      <c r="D34" s="6">
        <v>460.4201612031543</v>
      </c>
      <c r="E34" s="6">
        <v>0</v>
      </c>
      <c r="F34" s="6">
        <f t="shared" si="0"/>
        <v>460.4201612031543</v>
      </c>
      <c r="I34" s="8" t="s">
        <v>0</v>
      </c>
    </row>
    <row r="35" spans="1:9" ht="12.75">
      <c r="A35" s="37" t="s">
        <v>51</v>
      </c>
      <c r="B35" s="6">
        <v>0</v>
      </c>
      <c r="C35" s="6">
        <v>0</v>
      </c>
      <c r="D35" s="6">
        <v>0</v>
      </c>
      <c r="E35" s="6">
        <v>0</v>
      </c>
      <c r="F35" s="6">
        <f t="shared" si="0"/>
        <v>0</v>
      </c>
      <c r="I35" s="8" t="s">
        <v>0</v>
      </c>
    </row>
    <row r="36" spans="1:9" ht="12.75">
      <c r="A36" s="37" t="s">
        <v>52</v>
      </c>
      <c r="B36" s="6">
        <v>0</v>
      </c>
      <c r="C36" s="6">
        <v>0</v>
      </c>
      <c r="D36" s="6">
        <v>0</v>
      </c>
      <c r="E36" s="6">
        <v>0</v>
      </c>
      <c r="F36" s="6">
        <f t="shared" si="0"/>
        <v>0</v>
      </c>
      <c r="I36" s="8" t="s">
        <v>0</v>
      </c>
    </row>
    <row r="37" spans="1:6" ht="12.75">
      <c r="A37" s="37" t="s">
        <v>53</v>
      </c>
      <c r="B37" s="6">
        <v>0</v>
      </c>
      <c r="C37" s="6">
        <v>0</v>
      </c>
      <c r="D37" s="6">
        <v>2953.933615645292</v>
      </c>
      <c r="E37" s="6">
        <v>0</v>
      </c>
      <c r="F37" s="6">
        <f t="shared" si="0"/>
        <v>2953.933615645292</v>
      </c>
    </row>
    <row r="38" spans="1:6" ht="12.75">
      <c r="A38" s="37" t="s">
        <v>54</v>
      </c>
      <c r="B38" s="6">
        <v>0</v>
      </c>
      <c r="C38" s="6">
        <v>0</v>
      </c>
      <c r="D38" s="6">
        <v>0</v>
      </c>
      <c r="E38" s="6">
        <v>0</v>
      </c>
      <c r="F38" s="6">
        <f t="shared" si="0"/>
        <v>0</v>
      </c>
    </row>
    <row r="39" spans="1:6" ht="12.75">
      <c r="A39" s="37" t="s">
        <v>55</v>
      </c>
      <c r="B39" s="6">
        <v>0</v>
      </c>
      <c r="C39" s="6">
        <v>0</v>
      </c>
      <c r="D39" s="6">
        <v>0</v>
      </c>
      <c r="E39" s="6">
        <v>0</v>
      </c>
      <c r="F39" s="6">
        <f t="shared" si="0"/>
        <v>0</v>
      </c>
    </row>
    <row r="40" spans="1:6" ht="12.75">
      <c r="A40" s="37" t="s">
        <v>56</v>
      </c>
      <c r="B40" s="6">
        <v>0</v>
      </c>
      <c r="C40" s="6">
        <v>0</v>
      </c>
      <c r="D40" s="6">
        <v>324.01324959896374</v>
      </c>
      <c r="E40" s="6">
        <v>0</v>
      </c>
      <c r="F40" s="6">
        <f t="shared" si="0"/>
        <v>324.01324959896374</v>
      </c>
    </row>
    <row r="41" spans="1:6" ht="12.75">
      <c r="A41" s="37" t="s">
        <v>57</v>
      </c>
      <c r="B41" s="6">
        <v>0</v>
      </c>
      <c r="C41" s="6">
        <v>0</v>
      </c>
      <c r="D41" s="6">
        <v>1158.8221556005283</v>
      </c>
      <c r="E41" s="6">
        <v>0</v>
      </c>
      <c r="F41" s="6">
        <f t="shared" si="0"/>
        <v>1158.8221556005283</v>
      </c>
    </row>
    <row r="42" spans="1:6" ht="12.75">
      <c r="A42" s="37" t="s">
        <v>58</v>
      </c>
      <c r="B42" s="6">
        <v>0</v>
      </c>
      <c r="C42" s="6">
        <v>0</v>
      </c>
      <c r="D42" s="6">
        <v>999.430405788471</v>
      </c>
      <c r="E42" s="6">
        <v>0</v>
      </c>
      <c r="F42" s="6">
        <f t="shared" si="0"/>
        <v>999.430405788471</v>
      </c>
    </row>
    <row r="43" spans="1:6" ht="12.75">
      <c r="A43" s="37" t="s">
        <v>59</v>
      </c>
      <c r="B43" s="6">
        <v>0</v>
      </c>
      <c r="C43" s="6">
        <v>0</v>
      </c>
      <c r="D43" s="6">
        <v>1405.841005540442</v>
      </c>
      <c r="E43" s="6">
        <v>0</v>
      </c>
      <c r="F43" s="6">
        <f t="shared" si="0"/>
        <v>1405.841005540442</v>
      </c>
    </row>
    <row r="44" spans="1:6" ht="12.75">
      <c r="A44" s="37" t="s">
        <v>60</v>
      </c>
      <c r="B44" s="6">
        <v>0</v>
      </c>
      <c r="C44" s="6">
        <v>0</v>
      </c>
      <c r="D44" s="6">
        <v>0</v>
      </c>
      <c r="E44" s="6">
        <v>0</v>
      </c>
      <c r="F44" s="6">
        <f t="shared" si="0"/>
        <v>0</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0</v>
      </c>
      <c r="C47" s="6">
        <v>0</v>
      </c>
      <c r="D47" s="6">
        <v>843.2581614872797</v>
      </c>
      <c r="E47" s="6">
        <v>0</v>
      </c>
      <c r="F47" s="6">
        <f t="shared" si="0"/>
        <v>843.2581614872797</v>
      </c>
    </row>
    <row r="48" spans="1:6" ht="12.75">
      <c r="A48" s="37" t="s">
        <v>64</v>
      </c>
      <c r="B48" s="6">
        <v>0</v>
      </c>
      <c r="C48" s="6">
        <v>0</v>
      </c>
      <c r="D48" s="6">
        <v>0</v>
      </c>
      <c r="E48" s="6">
        <v>0</v>
      </c>
      <c r="F48" s="6">
        <f t="shared" si="0"/>
        <v>0</v>
      </c>
    </row>
    <row r="49" spans="1:6" ht="12.75">
      <c r="A49" s="37" t="s">
        <v>65</v>
      </c>
      <c r="B49" s="6">
        <v>0</v>
      </c>
      <c r="C49" s="6">
        <v>0</v>
      </c>
      <c r="D49" s="6">
        <v>1226.7800849241248</v>
      </c>
      <c r="E49" s="6">
        <v>0</v>
      </c>
      <c r="F49" s="6">
        <f t="shared" si="0"/>
        <v>1226.7800849241248</v>
      </c>
    </row>
    <row r="50" spans="1:6" ht="12.75">
      <c r="A50" s="37" t="s">
        <v>66</v>
      </c>
      <c r="B50" s="6">
        <v>0</v>
      </c>
      <c r="C50" s="6">
        <v>0</v>
      </c>
      <c r="D50" s="6">
        <v>6179.270728922784</v>
      </c>
      <c r="E50" s="6">
        <v>0</v>
      </c>
      <c r="F50" s="6">
        <f t="shared" si="0"/>
        <v>6179.270728922784</v>
      </c>
    </row>
    <row r="51" spans="1:6" ht="12.75">
      <c r="A51" s="37" t="s">
        <v>67</v>
      </c>
      <c r="B51" s="6">
        <v>0</v>
      </c>
      <c r="C51" s="6">
        <v>0</v>
      </c>
      <c r="D51" s="6">
        <v>0</v>
      </c>
      <c r="E51" s="6">
        <v>0</v>
      </c>
      <c r="F51" s="6">
        <f t="shared" si="0"/>
        <v>0</v>
      </c>
    </row>
    <row r="52" spans="1:6" ht="12.75">
      <c r="A52" s="37" t="s">
        <v>68</v>
      </c>
      <c r="B52" s="6">
        <v>0</v>
      </c>
      <c r="C52" s="6">
        <v>0</v>
      </c>
      <c r="D52" s="6">
        <v>0</v>
      </c>
      <c r="E52" s="6">
        <v>0</v>
      </c>
      <c r="F52" s="6">
        <f t="shared" si="0"/>
        <v>0</v>
      </c>
    </row>
    <row r="53" spans="1:6" ht="12.75">
      <c r="A53" s="37" t="s">
        <v>69</v>
      </c>
      <c r="B53" s="6">
        <v>0</v>
      </c>
      <c r="C53" s="6">
        <v>0</v>
      </c>
      <c r="D53" s="6">
        <v>0</v>
      </c>
      <c r="E53" s="6">
        <v>0</v>
      </c>
      <c r="F53" s="6">
        <f t="shared" si="0"/>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618.554159335612</v>
      </c>
      <c r="E57" s="6">
        <v>0</v>
      </c>
      <c r="F57" s="6">
        <f>SUM(B57:E57)</f>
        <v>618.554159335612</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0</v>
      </c>
      <c r="C60" s="6">
        <f>SUM(C6:C58)</f>
        <v>0</v>
      </c>
      <c r="D60" s="6">
        <f>SUM(D6:D58)</f>
        <v>227321.4400000003</v>
      </c>
      <c r="E60" s="6">
        <f>SUM(E6:E58)</f>
        <v>0</v>
      </c>
      <c r="F60" s="6">
        <f>SUM(F6:F58)</f>
        <v>227321.4400000003</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Italic"First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8.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8.00390625" style="7" customWidth="1"/>
    <col min="2" max="2" width="11.00390625" style="7" customWidth="1"/>
    <col min="3" max="3" width="12.125" style="7" bestFit="1" customWidth="1"/>
    <col min="4" max="4" width="6.25390625" style="7" bestFit="1" customWidth="1"/>
    <col min="5" max="5" width="14.375" style="7" customWidth="1"/>
    <col min="6" max="6" width="12.125" style="7" bestFit="1" customWidth="1"/>
    <col min="7" max="7" width="2.75390625" style="7" customWidth="1"/>
    <col min="8" max="8" width="28.125" style="7" customWidth="1"/>
    <col min="9" max="9" width="12.125" style="8" bestFit="1" customWidth="1"/>
    <col min="10" max="16384" width="10.75390625" style="7" customWidth="1"/>
  </cols>
  <sheetData>
    <row r="1" spans="1:6" ht="12.75">
      <c r="A1" s="4" t="s">
        <v>0</v>
      </c>
      <c r="B1" s="127" t="s">
        <v>269</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284331.3883608784</v>
      </c>
      <c r="C6" s="6">
        <v>2467297.7397234715</v>
      </c>
      <c r="D6" s="6">
        <v>0</v>
      </c>
      <c r="E6" s="6">
        <v>0</v>
      </c>
      <c r="F6" s="6">
        <f aca="true" t="shared" si="0" ref="F6:F53">SUM(B6:E6)</f>
        <v>2751629.12808435</v>
      </c>
      <c r="H6" s="7" t="s">
        <v>8</v>
      </c>
      <c r="I6" s="8" t="s">
        <v>0</v>
      </c>
    </row>
    <row r="7" spans="1:6" ht="12" customHeight="1">
      <c r="A7" s="37" t="s">
        <v>9</v>
      </c>
      <c r="B7" s="6">
        <v>0</v>
      </c>
      <c r="C7" s="6">
        <v>0</v>
      </c>
      <c r="D7" s="6">
        <v>0</v>
      </c>
      <c r="E7" s="6">
        <v>0</v>
      </c>
      <c r="F7" s="6">
        <f t="shared" si="0"/>
        <v>0</v>
      </c>
    </row>
    <row r="8" spans="1:9" ht="12.75">
      <c r="A8" s="37" t="s">
        <v>10</v>
      </c>
      <c r="B8" s="6">
        <v>159296.09671700976</v>
      </c>
      <c r="C8" s="6">
        <v>1510287.6915353523</v>
      </c>
      <c r="D8" s="6">
        <v>0</v>
      </c>
      <c r="E8" s="6">
        <v>0</v>
      </c>
      <c r="F8" s="6">
        <f t="shared" si="0"/>
        <v>1669583.788252362</v>
      </c>
      <c r="H8" s="7" t="s">
        <v>0</v>
      </c>
      <c r="I8" s="8" t="s">
        <v>0</v>
      </c>
    </row>
    <row r="9" spans="1:9" ht="12.75">
      <c r="A9" s="37" t="s">
        <v>11</v>
      </c>
      <c r="B9" s="6">
        <v>50931.23139999504</v>
      </c>
      <c r="C9" s="6">
        <v>436558.31248010346</v>
      </c>
      <c r="D9" s="6">
        <v>0</v>
      </c>
      <c r="E9" s="6">
        <v>0</v>
      </c>
      <c r="F9" s="6">
        <f t="shared" si="0"/>
        <v>487489.5438800985</v>
      </c>
      <c r="H9" s="7" t="s">
        <v>0</v>
      </c>
      <c r="I9" s="8" t="s">
        <v>0</v>
      </c>
    </row>
    <row r="10" spans="1:9" ht="12.75">
      <c r="A10" s="37" t="s">
        <v>12</v>
      </c>
      <c r="B10" s="6">
        <v>428522.5398982324</v>
      </c>
      <c r="C10" s="6">
        <v>5368844.176475212</v>
      </c>
      <c r="D10" s="6">
        <v>0</v>
      </c>
      <c r="E10" s="6">
        <v>0</v>
      </c>
      <c r="F10" s="6">
        <f t="shared" si="0"/>
        <v>5797366.716373445</v>
      </c>
      <c r="H10" s="7" t="s">
        <v>13</v>
      </c>
      <c r="I10" s="8">
        <v>83300829</v>
      </c>
    </row>
    <row r="11" spans="1:6" ht="12.75">
      <c r="A11" s="37" t="s">
        <v>14</v>
      </c>
      <c r="B11" s="6">
        <v>112346.53221937349</v>
      </c>
      <c r="C11" s="6">
        <v>1372667.8529683126</v>
      </c>
      <c r="D11" s="6">
        <v>0</v>
      </c>
      <c r="E11" s="6">
        <v>0</v>
      </c>
      <c r="F11" s="6">
        <f t="shared" si="0"/>
        <v>1485014.385187686</v>
      </c>
    </row>
    <row r="12" spans="1:8" ht="12.75">
      <c r="A12" s="37" t="s">
        <v>15</v>
      </c>
      <c r="B12" s="6">
        <v>0</v>
      </c>
      <c r="C12" s="6">
        <v>0</v>
      </c>
      <c r="D12" s="6">
        <v>0</v>
      </c>
      <c r="E12" s="6">
        <v>0</v>
      </c>
      <c r="F12" s="6">
        <f t="shared" si="0"/>
        <v>0</v>
      </c>
      <c r="H12" s="7" t="s">
        <v>16</v>
      </c>
    </row>
    <row r="13" spans="1:9" ht="12.75">
      <c r="A13" s="37" t="s">
        <v>17</v>
      </c>
      <c r="B13" s="6">
        <v>31104.13055064319</v>
      </c>
      <c r="C13" s="6">
        <v>73663.75105429356</v>
      </c>
      <c r="D13" s="6">
        <v>0</v>
      </c>
      <c r="E13" s="6">
        <v>0</v>
      </c>
      <c r="F13" s="6">
        <f t="shared" si="0"/>
        <v>104767.88160493676</v>
      </c>
      <c r="H13" s="7" t="s">
        <v>18</v>
      </c>
      <c r="I13" s="8">
        <v>140795</v>
      </c>
    </row>
    <row r="14" spans="1:9" ht="12.75">
      <c r="A14" s="37" t="s">
        <v>19</v>
      </c>
      <c r="B14" s="6">
        <v>65844.18021195472</v>
      </c>
      <c r="C14" s="6">
        <v>550964.7224537088</v>
      </c>
      <c r="D14" s="6">
        <v>0</v>
      </c>
      <c r="E14" s="6">
        <v>0</v>
      </c>
      <c r="F14" s="6">
        <f t="shared" si="0"/>
        <v>616808.9026656635</v>
      </c>
      <c r="H14" s="7" t="s">
        <v>20</v>
      </c>
      <c r="I14" s="8">
        <v>1545709</v>
      </c>
    </row>
    <row r="15" spans="1:9" ht="12.75">
      <c r="A15" s="37" t="s">
        <v>21</v>
      </c>
      <c r="B15" s="6">
        <v>697645.6119567638</v>
      </c>
      <c r="C15" s="6">
        <v>7279962.969551148</v>
      </c>
      <c r="D15" s="6">
        <v>0</v>
      </c>
      <c r="E15" s="6">
        <v>0</v>
      </c>
      <c r="F15" s="6">
        <f t="shared" si="0"/>
        <v>7977608.581507912</v>
      </c>
      <c r="H15" s="7" t="s">
        <v>22</v>
      </c>
      <c r="I15" s="8">
        <v>1611331.5385998962</v>
      </c>
    </row>
    <row r="16" spans="1:6" ht="12.75">
      <c r="A16" s="37" t="s">
        <v>23</v>
      </c>
      <c r="B16" s="6">
        <v>554224.9440929203</v>
      </c>
      <c r="C16" s="6">
        <v>4469121.447050342</v>
      </c>
      <c r="D16" s="6">
        <v>0</v>
      </c>
      <c r="E16" s="6">
        <v>0</v>
      </c>
      <c r="F16" s="6">
        <f t="shared" si="0"/>
        <v>5023346.391143262</v>
      </c>
    </row>
    <row r="17" spans="1:8" ht="12.75">
      <c r="A17" s="37" t="s">
        <v>24</v>
      </c>
      <c r="B17" s="6">
        <v>81795.6882266833</v>
      </c>
      <c r="C17" s="6">
        <v>818483.60035755</v>
      </c>
      <c r="D17" s="6">
        <v>0</v>
      </c>
      <c r="E17" s="6">
        <v>0</v>
      </c>
      <c r="F17" s="6">
        <f t="shared" si="0"/>
        <v>900279.2885842333</v>
      </c>
      <c r="H17" s="7" t="s">
        <v>25</v>
      </c>
    </row>
    <row r="18" spans="1:9" ht="12.75">
      <c r="A18" s="37" t="s">
        <v>26</v>
      </c>
      <c r="B18" s="6">
        <v>0</v>
      </c>
      <c r="C18" s="6">
        <v>0</v>
      </c>
      <c r="D18" s="6">
        <v>0</v>
      </c>
      <c r="E18" s="6">
        <v>0</v>
      </c>
      <c r="F18" s="6">
        <f t="shared" si="0"/>
        <v>0</v>
      </c>
      <c r="H18" s="7" t="s">
        <v>27</v>
      </c>
      <c r="I18" s="8">
        <v>0</v>
      </c>
    </row>
    <row r="19" spans="1:9" ht="12.75">
      <c r="A19" s="37" t="s">
        <v>28</v>
      </c>
      <c r="B19" s="6">
        <v>269737.1521742315</v>
      </c>
      <c r="C19" s="6">
        <v>2513674.4646485266</v>
      </c>
      <c r="D19" s="6">
        <v>0</v>
      </c>
      <c r="E19" s="6">
        <v>0</v>
      </c>
      <c r="F19" s="6">
        <f t="shared" si="0"/>
        <v>2783411.616822758</v>
      </c>
      <c r="H19" s="7" t="s">
        <v>29</v>
      </c>
      <c r="I19" s="8">
        <v>-5957549.999999999</v>
      </c>
    </row>
    <row r="20" spans="1:9" ht="12.75">
      <c r="A20" s="37" t="s">
        <v>30</v>
      </c>
      <c r="B20" s="6">
        <v>0</v>
      </c>
      <c r="C20" s="6">
        <v>0</v>
      </c>
      <c r="D20" s="6">
        <v>0</v>
      </c>
      <c r="E20" s="6">
        <v>0</v>
      </c>
      <c r="F20" s="6">
        <f t="shared" si="0"/>
        <v>0</v>
      </c>
      <c r="H20" s="7" t="s">
        <v>31</v>
      </c>
      <c r="I20" s="8" t="s">
        <v>0</v>
      </c>
    </row>
    <row r="21" spans="1:9" ht="12.75">
      <c r="A21" s="37" t="s">
        <v>32</v>
      </c>
      <c r="B21" s="6">
        <v>0</v>
      </c>
      <c r="C21" s="6">
        <v>0</v>
      </c>
      <c r="D21" s="6">
        <v>0</v>
      </c>
      <c r="E21" s="6">
        <v>0</v>
      </c>
      <c r="F21" s="6">
        <f t="shared" si="0"/>
        <v>0</v>
      </c>
      <c r="H21" s="7" t="s">
        <v>33</v>
      </c>
      <c r="I21" s="8">
        <v>20181741</v>
      </c>
    </row>
    <row r="22" spans="1:9" ht="12.75">
      <c r="A22" s="37" t="s">
        <v>34</v>
      </c>
      <c r="B22" s="6">
        <v>136885.59992953032</v>
      </c>
      <c r="C22" s="6">
        <v>1536755.809491502</v>
      </c>
      <c r="D22" s="6">
        <v>0</v>
      </c>
      <c r="E22" s="6">
        <v>0</v>
      </c>
      <c r="F22" s="6">
        <f t="shared" si="0"/>
        <v>1673641.4094210323</v>
      </c>
      <c r="H22" s="7" t="s">
        <v>35</v>
      </c>
      <c r="I22" s="8" t="s">
        <v>0</v>
      </c>
    </row>
    <row r="23" spans="1:9" ht="12.75">
      <c r="A23" s="37" t="s">
        <v>36</v>
      </c>
      <c r="B23" s="6">
        <v>79929.31488552628</v>
      </c>
      <c r="C23" s="6">
        <v>448556.51486928033</v>
      </c>
      <c r="D23" s="6">
        <v>0</v>
      </c>
      <c r="E23" s="6">
        <v>0</v>
      </c>
      <c r="F23" s="6">
        <f t="shared" si="0"/>
        <v>528485.8297548066</v>
      </c>
      <c r="H23" s="7" t="s">
        <v>37</v>
      </c>
      <c r="I23" s="8">
        <v>0</v>
      </c>
    </row>
    <row r="24" spans="1:6" ht="12.75">
      <c r="A24" s="37" t="s">
        <v>38</v>
      </c>
      <c r="B24" s="6">
        <v>98599.04186406816</v>
      </c>
      <c r="C24" s="6">
        <v>630824.6906592258</v>
      </c>
      <c r="D24" s="6">
        <v>0</v>
      </c>
      <c r="E24" s="6">
        <v>0</v>
      </c>
      <c r="F24" s="6">
        <f t="shared" si="0"/>
        <v>729423.7325232939</v>
      </c>
    </row>
    <row r="25" spans="1:9" ht="12.75">
      <c r="A25" s="37" t="s">
        <v>39</v>
      </c>
      <c r="B25" s="6">
        <v>0</v>
      </c>
      <c r="C25" s="6">
        <v>0</v>
      </c>
      <c r="D25" s="6">
        <v>0</v>
      </c>
      <c r="E25" s="6">
        <v>0</v>
      </c>
      <c r="F25" s="6">
        <f t="shared" si="0"/>
        <v>0</v>
      </c>
      <c r="H25" s="7" t="s">
        <v>40</v>
      </c>
      <c r="I25" s="8">
        <f>SUM(I10:I15)-SUM(I18:I23)</f>
        <v>72374473.5385999</v>
      </c>
    </row>
    <row r="26" spans="1:9" ht="12.75">
      <c r="A26" s="37" t="s">
        <v>41</v>
      </c>
      <c r="B26" s="6">
        <v>285369.5599806029</v>
      </c>
      <c r="C26" s="6">
        <v>1730285.9784354537</v>
      </c>
      <c r="D26" s="6">
        <v>0</v>
      </c>
      <c r="E26" s="6">
        <v>0</v>
      </c>
      <c r="F26" s="6">
        <f t="shared" si="0"/>
        <v>2015655.5384160567</v>
      </c>
      <c r="H26" s="7" t="s">
        <v>42</v>
      </c>
      <c r="I26" s="8">
        <f>+F60</f>
        <v>72374473.63455977</v>
      </c>
    </row>
    <row r="27" spans="1:9" ht="12.75">
      <c r="A27" s="37" t="s">
        <v>43</v>
      </c>
      <c r="B27" s="6">
        <v>0</v>
      </c>
      <c r="C27" s="6">
        <v>0</v>
      </c>
      <c r="D27" s="6">
        <v>0</v>
      </c>
      <c r="E27" s="6">
        <v>0</v>
      </c>
      <c r="F27" s="6">
        <f t="shared" si="0"/>
        <v>0</v>
      </c>
      <c r="I27" s="6"/>
    </row>
    <row r="28" spans="1:9" ht="12.75">
      <c r="A28" s="37" t="s">
        <v>44</v>
      </c>
      <c r="B28" s="6">
        <v>159727.96919897175</v>
      </c>
      <c r="C28" s="6">
        <v>1223916.8066353572</v>
      </c>
      <c r="D28" s="6">
        <v>0</v>
      </c>
      <c r="E28" s="6">
        <v>0</v>
      </c>
      <c r="F28" s="6">
        <f t="shared" si="0"/>
        <v>1383644.775834329</v>
      </c>
      <c r="I28" s="6"/>
    </row>
    <row r="29" spans="1:6" ht="12.75">
      <c r="A29" s="37" t="s">
        <v>45</v>
      </c>
      <c r="B29" s="6">
        <v>0</v>
      </c>
      <c r="C29" s="6">
        <v>0</v>
      </c>
      <c r="D29" s="6">
        <v>0</v>
      </c>
      <c r="E29" s="6">
        <v>0</v>
      </c>
      <c r="F29" s="6">
        <f t="shared" si="0"/>
        <v>0</v>
      </c>
    </row>
    <row r="30" spans="1:6" ht="12.75">
      <c r="A30" s="37" t="s">
        <v>46</v>
      </c>
      <c r="B30" s="6">
        <v>1033642.6424884837</v>
      </c>
      <c r="C30" s="6">
        <v>6655699.17260065</v>
      </c>
      <c r="D30" s="6">
        <v>0</v>
      </c>
      <c r="E30" s="6">
        <v>0</v>
      </c>
      <c r="F30" s="6">
        <f t="shared" si="0"/>
        <v>7689341.815089134</v>
      </c>
    </row>
    <row r="31" spans="1:6" ht="12.75">
      <c r="A31" s="37" t="s">
        <v>47</v>
      </c>
      <c r="B31" s="6">
        <v>273810.3659292337</v>
      </c>
      <c r="C31" s="6">
        <v>3714740.378987614</v>
      </c>
      <c r="D31" s="6">
        <v>0</v>
      </c>
      <c r="E31" s="6">
        <v>0</v>
      </c>
      <c r="F31" s="6">
        <f t="shared" si="0"/>
        <v>3988550.744916848</v>
      </c>
    </row>
    <row r="32" spans="1:6" ht="12.75">
      <c r="A32" s="37" t="s">
        <v>48</v>
      </c>
      <c r="B32" s="6">
        <v>0</v>
      </c>
      <c r="C32" s="6">
        <v>0</v>
      </c>
      <c r="D32" s="6">
        <v>0</v>
      </c>
      <c r="E32" s="6">
        <v>0</v>
      </c>
      <c r="F32" s="6">
        <f t="shared" si="0"/>
        <v>0</v>
      </c>
    </row>
    <row r="33" spans="1:6" ht="12.75">
      <c r="A33" s="37" t="s">
        <v>49</v>
      </c>
      <c r="B33" s="6">
        <v>34521.60943622204</v>
      </c>
      <c r="C33" s="6">
        <v>215750.4751766955</v>
      </c>
      <c r="D33" s="6">
        <v>0</v>
      </c>
      <c r="E33" s="6">
        <v>0</v>
      </c>
      <c r="F33" s="6">
        <f t="shared" si="0"/>
        <v>250272.08461291753</v>
      </c>
    </row>
    <row r="34" spans="1:6" ht="12.75">
      <c r="A34" s="37" t="s">
        <v>50</v>
      </c>
      <c r="B34" s="6">
        <v>24810.238503165998</v>
      </c>
      <c r="C34" s="6">
        <v>331794.67091472074</v>
      </c>
      <c r="D34" s="6">
        <v>0</v>
      </c>
      <c r="E34" s="6">
        <v>0</v>
      </c>
      <c r="F34" s="6">
        <f t="shared" si="0"/>
        <v>356604.90941788675</v>
      </c>
    </row>
    <row r="35" spans="1:6" ht="12.75">
      <c r="A35" s="37" t="s">
        <v>51</v>
      </c>
      <c r="B35" s="6">
        <v>0</v>
      </c>
      <c r="C35" s="6">
        <v>0</v>
      </c>
      <c r="D35" s="6">
        <v>0</v>
      </c>
      <c r="E35" s="6">
        <v>0</v>
      </c>
      <c r="F35" s="6">
        <f t="shared" si="0"/>
        <v>0</v>
      </c>
    </row>
    <row r="36" spans="1:6" ht="12.75">
      <c r="A36" s="37" t="s">
        <v>52</v>
      </c>
      <c r="B36" s="6">
        <v>0</v>
      </c>
      <c r="C36" s="6">
        <v>0</v>
      </c>
      <c r="D36" s="6">
        <v>0</v>
      </c>
      <c r="E36" s="6">
        <v>0</v>
      </c>
      <c r="F36" s="6">
        <f t="shared" si="0"/>
        <v>0</v>
      </c>
    </row>
    <row r="37" spans="1:6" ht="12.75">
      <c r="A37" s="37" t="s">
        <v>53</v>
      </c>
      <c r="B37" s="6">
        <v>54609.672142858064</v>
      </c>
      <c r="C37" s="6">
        <v>362429.4853860878</v>
      </c>
      <c r="D37" s="6">
        <v>0</v>
      </c>
      <c r="E37" s="6">
        <v>0</v>
      </c>
      <c r="F37" s="6">
        <f t="shared" si="0"/>
        <v>417039.1575289458</v>
      </c>
    </row>
    <row r="38" spans="1:6" ht="12.75">
      <c r="A38" s="37" t="s">
        <v>54</v>
      </c>
      <c r="B38" s="6">
        <v>0</v>
      </c>
      <c r="C38" s="6">
        <v>0</v>
      </c>
      <c r="D38" s="6">
        <v>0</v>
      </c>
      <c r="E38" s="6">
        <v>0</v>
      </c>
      <c r="F38" s="6">
        <f t="shared" si="0"/>
        <v>0</v>
      </c>
    </row>
    <row r="39" spans="1:6" ht="12.75">
      <c r="A39" s="37" t="s">
        <v>55</v>
      </c>
      <c r="B39" s="6">
        <v>410469.1523860509</v>
      </c>
      <c r="C39" s="6">
        <v>4325684.742555607</v>
      </c>
      <c r="D39" s="6">
        <v>0</v>
      </c>
      <c r="E39" s="6">
        <v>0</v>
      </c>
      <c r="F39" s="6">
        <f t="shared" si="0"/>
        <v>4736153.894941658</v>
      </c>
    </row>
    <row r="40" spans="1:6" ht="12.75">
      <c r="A40" s="37" t="s">
        <v>56</v>
      </c>
      <c r="B40" s="6">
        <v>0</v>
      </c>
      <c r="C40" s="6">
        <v>0</v>
      </c>
      <c r="D40" s="6">
        <v>0</v>
      </c>
      <c r="E40" s="6">
        <v>0</v>
      </c>
      <c r="F40" s="6">
        <f t="shared" si="0"/>
        <v>0</v>
      </c>
    </row>
    <row r="41" spans="1:6" ht="12.75">
      <c r="A41" s="37" t="s">
        <v>57</v>
      </c>
      <c r="B41" s="6">
        <v>152093.9614819437</v>
      </c>
      <c r="C41" s="6">
        <v>605323.2995623864</v>
      </c>
      <c r="D41" s="6">
        <v>0</v>
      </c>
      <c r="E41" s="6">
        <v>0</v>
      </c>
      <c r="F41" s="6">
        <f t="shared" si="0"/>
        <v>757417.2610443301</v>
      </c>
    </row>
    <row r="42" spans="1:6" ht="12.75">
      <c r="A42" s="37" t="s">
        <v>58</v>
      </c>
      <c r="B42" s="6">
        <v>192023.44790026668</v>
      </c>
      <c r="C42" s="6">
        <v>1499730.0704131406</v>
      </c>
      <c r="D42" s="6">
        <v>0</v>
      </c>
      <c r="E42" s="6">
        <v>0</v>
      </c>
      <c r="F42" s="6">
        <f t="shared" si="0"/>
        <v>1691753.5183134072</v>
      </c>
    </row>
    <row r="43" spans="1:6" ht="12.75">
      <c r="A43" s="37" t="s">
        <v>59</v>
      </c>
      <c r="B43" s="6">
        <v>37349.86433629177</v>
      </c>
      <c r="C43" s="6">
        <v>277483.17190293135</v>
      </c>
      <c r="D43" s="6">
        <v>0</v>
      </c>
      <c r="E43" s="6">
        <v>0</v>
      </c>
      <c r="F43" s="6">
        <f t="shared" si="0"/>
        <v>314833.03623922315</v>
      </c>
    </row>
    <row r="44" spans="1:6" ht="12.75">
      <c r="A44" s="37" t="s">
        <v>60</v>
      </c>
      <c r="B44" s="6">
        <v>0</v>
      </c>
      <c r="C44" s="6">
        <v>0</v>
      </c>
      <c r="D44" s="6">
        <v>0</v>
      </c>
      <c r="E44" s="6">
        <v>0</v>
      </c>
      <c r="F44" s="6">
        <f t="shared" si="0"/>
        <v>0</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240698.43922546637</v>
      </c>
      <c r="C47" s="6">
        <v>1913597.3646434906</v>
      </c>
      <c r="D47" s="6">
        <v>0</v>
      </c>
      <c r="E47" s="6">
        <v>0</v>
      </c>
      <c r="F47" s="6">
        <f t="shared" si="0"/>
        <v>2154295.803868957</v>
      </c>
    </row>
    <row r="48" spans="1:6" ht="12.75">
      <c r="A48" s="37" t="s">
        <v>64</v>
      </c>
      <c r="B48" s="6">
        <v>0</v>
      </c>
      <c r="C48" s="6">
        <v>0</v>
      </c>
      <c r="D48" s="6">
        <v>0</v>
      </c>
      <c r="E48" s="6">
        <v>0</v>
      </c>
      <c r="F48" s="6">
        <f t="shared" si="0"/>
        <v>0</v>
      </c>
    </row>
    <row r="49" spans="1:6" ht="12.75">
      <c r="A49" s="37" t="s">
        <v>65</v>
      </c>
      <c r="B49" s="6">
        <v>168034.72428221902</v>
      </c>
      <c r="C49" s="6">
        <v>1898155.0531851337</v>
      </c>
      <c r="D49" s="6">
        <v>0</v>
      </c>
      <c r="E49" s="6">
        <v>0</v>
      </c>
      <c r="F49" s="6">
        <f t="shared" si="0"/>
        <v>2066189.7774673528</v>
      </c>
    </row>
    <row r="50" spans="1:6" ht="12.75">
      <c r="A50" s="37" t="s">
        <v>66</v>
      </c>
      <c r="B50" s="6">
        <v>582373.5087567831</v>
      </c>
      <c r="C50" s="6">
        <v>6484362.210681545</v>
      </c>
      <c r="D50" s="6">
        <v>0</v>
      </c>
      <c r="E50" s="6">
        <v>0</v>
      </c>
      <c r="F50" s="6">
        <f t="shared" si="0"/>
        <v>7066735.7194383275</v>
      </c>
    </row>
    <row r="51" spans="1:6" ht="12.75">
      <c r="A51" s="37" t="s">
        <v>67</v>
      </c>
      <c r="B51" s="6">
        <v>22418.176969051874</v>
      </c>
      <c r="C51" s="6">
        <v>115875.97102100633</v>
      </c>
      <c r="D51" s="6">
        <v>0</v>
      </c>
      <c r="E51" s="6">
        <v>0</v>
      </c>
      <c r="F51" s="6">
        <f t="shared" si="0"/>
        <v>138294.1479900582</v>
      </c>
    </row>
    <row r="52" spans="1:6" ht="12.75">
      <c r="A52" s="37" t="s">
        <v>68</v>
      </c>
      <c r="B52" s="6">
        <v>0</v>
      </c>
      <c r="C52" s="6">
        <v>0</v>
      </c>
      <c r="D52" s="6">
        <v>0</v>
      </c>
      <c r="E52" s="6">
        <v>0</v>
      </c>
      <c r="F52" s="6">
        <f t="shared" si="0"/>
        <v>0</v>
      </c>
    </row>
    <row r="53" spans="1:6" ht="12.75">
      <c r="A53" s="37" t="s">
        <v>69</v>
      </c>
      <c r="B53" s="6">
        <v>453664.0432393277</v>
      </c>
      <c r="C53" s="6">
        <v>3429150.9478158844</v>
      </c>
      <c r="D53" s="6">
        <v>0</v>
      </c>
      <c r="E53" s="6">
        <v>0</v>
      </c>
      <c r="F53" s="6">
        <f t="shared" si="0"/>
        <v>3882814.991055212</v>
      </c>
    </row>
    <row r="54" spans="1:6" ht="12.75">
      <c r="A54" s="37" t="s">
        <v>70</v>
      </c>
      <c r="B54" s="6">
        <v>94372.43559465974</v>
      </c>
      <c r="C54" s="6">
        <v>841646.8269846112</v>
      </c>
      <c r="D54" s="6">
        <v>0</v>
      </c>
      <c r="E54" s="6">
        <v>0</v>
      </c>
      <c r="F54" s="6">
        <f>SUM(B54:E54)</f>
        <v>936019.262579271</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7271183.264339408</v>
      </c>
      <c r="C60" s="6">
        <f>SUM(C6:C58)</f>
        <v>65103290.370220356</v>
      </c>
      <c r="D60" s="6">
        <f>SUM(D6:D58)</f>
        <v>0</v>
      </c>
      <c r="E60" s="6">
        <f>SUM(E6:E58)</f>
        <v>0</v>
      </c>
      <c r="F60" s="6">
        <f>SUM(F6:F58)</f>
        <v>72374473.63455977</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Italic"First National Life Insurance Company of America&amp;R&amp;"Geneva,Bold"UNAUDITED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9.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customWidth="1"/>
    <col min="2" max="2" width="12.875" style="7" customWidth="1"/>
    <col min="3" max="3" width="11.75390625" style="7" customWidth="1"/>
    <col min="4" max="4" width="8.125" style="7" customWidth="1"/>
    <col min="5" max="5" width="14.375" style="7" customWidth="1"/>
    <col min="6" max="6" width="12.125" style="7" customWidth="1"/>
    <col min="7" max="7" width="2.75390625" style="7" customWidth="1"/>
    <col min="8" max="8" width="28.125" style="7" customWidth="1"/>
    <col min="9" max="9" width="14.375" style="8" customWidth="1"/>
    <col min="10" max="16384" width="10.75390625" style="7" customWidth="1"/>
  </cols>
  <sheetData>
    <row r="1" spans="1:6" ht="12.75">
      <c r="A1" s="4" t="s">
        <v>0</v>
      </c>
      <c r="B1" s="127" t="s">
        <v>272</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434187.59793562884</v>
      </c>
      <c r="C6" s="6">
        <v>0</v>
      </c>
      <c r="D6" s="6">
        <v>0</v>
      </c>
      <c r="E6" s="6">
        <v>0</v>
      </c>
      <c r="F6" s="6">
        <f aca="true" t="shared" si="0" ref="F6:F53">SUM(B6:E6)</f>
        <v>434187.59793562884</v>
      </c>
      <c r="H6" s="7" t="s">
        <v>8</v>
      </c>
      <c r="I6" s="8" t="s">
        <v>0</v>
      </c>
    </row>
    <row r="7" spans="1:6" ht="12" customHeight="1">
      <c r="A7" s="37" t="s">
        <v>9</v>
      </c>
      <c r="B7" s="6">
        <v>0</v>
      </c>
      <c r="C7" s="6">
        <v>0</v>
      </c>
      <c r="D7" s="6">
        <v>0</v>
      </c>
      <c r="E7" s="6">
        <v>0</v>
      </c>
      <c r="F7" s="6">
        <f t="shared" si="0"/>
        <v>0</v>
      </c>
    </row>
    <row r="8" spans="1:9" ht="12.75">
      <c r="A8" s="37" t="s">
        <v>10</v>
      </c>
      <c r="B8" s="6">
        <v>43671.26101373577</v>
      </c>
      <c r="C8" s="6">
        <v>0</v>
      </c>
      <c r="D8" s="6">
        <v>0</v>
      </c>
      <c r="E8" s="6">
        <v>0</v>
      </c>
      <c r="F8" s="6">
        <f t="shared" si="0"/>
        <v>43671.26101373577</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17074665</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18066</v>
      </c>
    </row>
    <row r="14" spans="1:9" ht="12.75">
      <c r="A14" s="37" t="s">
        <v>19</v>
      </c>
      <c r="B14" s="6">
        <v>0</v>
      </c>
      <c r="C14" s="6">
        <v>0</v>
      </c>
      <c r="D14" s="6">
        <v>0</v>
      </c>
      <c r="E14" s="6">
        <v>0</v>
      </c>
      <c r="F14" s="6">
        <f t="shared" si="0"/>
        <v>0</v>
      </c>
      <c r="H14" s="7" t="s">
        <v>20</v>
      </c>
      <c r="I14" s="8">
        <v>406240</v>
      </c>
    </row>
    <row r="15" spans="1:9" ht="12.75">
      <c r="A15" s="37" t="s">
        <v>21</v>
      </c>
      <c r="B15" s="6">
        <v>154171.49139653204</v>
      </c>
      <c r="C15" s="6">
        <v>0</v>
      </c>
      <c r="D15" s="6">
        <v>0</v>
      </c>
      <c r="E15" s="6">
        <v>0</v>
      </c>
      <c r="F15" s="6">
        <f t="shared" si="0"/>
        <v>154171.49139653204</v>
      </c>
      <c r="H15" s="7" t="s">
        <v>22</v>
      </c>
      <c r="I15" s="8">
        <v>461471.50585818343</v>
      </c>
    </row>
    <row r="16" spans="1:6" ht="12.75">
      <c r="A16" s="37" t="s">
        <v>23</v>
      </c>
      <c r="B16" s="6">
        <v>0</v>
      </c>
      <c r="C16" s="6">
        <v>0</v>
      </c>
      <c r="D16" s="6">
        <v>0</v>
      </c>
      <c r="E16" s="6">
        <v>0</v>
      </c>
      <c r="F16" s="6">
        <f t="shared" si="0"/>
        <v>0</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0</v>
      </c>
    </row>
    <row r="19" spans="1:9" ht="12.75">
      <c r="A19" s="37" t="s">
        <v>28</v>
      </c>
      <c r="B19" s="6">
        <v>0</v>
      </c>
      <c r="C19" s="6">
        <v>0</v>
      </c>
      <c r="D19" s="6">
        <v>0</v>
      </c>
      <c r="E19" s="6">
        <v>0</v>
      </c>
      <c r="F19" s="6">
        <f t="shared" si="0"/>
        <v>0</v>
      </c>
      <c r="H19" s="7" t="s">
        <v>29</v>
      </c>
      <c r="I19" s="8">
        <v>-1329839</v>
      </c>
    </row>
    <row r="20" spans="1:9" ht="12.75">
      <c r="A20" s="37" t="s">
        <v>30</v>
      </c>
      <c r="B20" s="6">
        <v>0</v>
      </c>
      <c r="C20" s="6">
        <v>0</v>
      </c>
      <c r="D20" s="6">
        <v>0</v>
      </c>
      <c r="E20" s="6">
        <v>0</v>
      </c>
      <c r="F20" s="6">
        <f t="shared" si="0"/>
        <v>0</v>
      </c>
      <c r="H20" s="7" t="s">
        <v>31</v>
      </c>
      <c r="I20" s="8" t="s">
        <v>0</v>
      </c>
    </row>
    <row r="21" spans="1:9" ht="12.75">
      <c r="A21" s="37" t="s">
        <v>32</v>
      </c>
      <c r="B21" s="6">
        <v>0</v>
      </c>
      <c r="C21" s="6">
        <v>0</v>
      </c>
      <c r="D21" s="6">
        <v>0</v>
      </c>
      <c r="E21" s="6">
        <v>0</v>
      </c>
      <c r="F21" s="6">
        <f t="shared" si="0"/>
        <v>0</v>
      </c>
      <c r="H21" s="7" t="s">
        <v>33</v>
      </c>
      <c r="I21" s="8">
        <v>711825</v>
      </c>
    </row>
    <row r="22" spans="1:9" ht="12.75">
      <c r="A22" s="37" t="s">
        <v>34</v>
      </c>
      <c r="B22" s="6">
        <v>0</v>
      </c>
      <c r="C22" s="6">
        <v>0</v>
      </c>
      <c r="D22" s="6">
        <v>0</v>
      </c>
      <c r="E22" s="6">
        <v>0</v>
      </c>
      <c r="F22" s="6">
        <f t="shared" si="0"/>
        <v>0</v>
      </c>
      <c r="H22" s="7" t="s">
        <v>35</v>
      </c>
      <c r="I22" s="8" t="s">
        <v>0</v>
      </c>
    </row>
    <row r="23" spans="1:9" ht="12.75">
      <c r="A23" s="37" t="s">
        <v>36</v>
      </c>
      <c r="B23" s="6">
        <v>0</v>
      </c>
      <c r="C23" s="6">
        <v>0</v>
      </c>
      <c r="D23" s="6">
        <v>0</v>
      </c>
      <c r="E23" s="6">
        <v>0</v>
      </c>
      <c r="F23" s="6">
        <f t="shared" si="0"/>
        <v>0</v>
      </c>
      <c r="H23" s="7" t="s">
        <v>37</v>
      </c>
      <c r="I23" s="8">
        <v>0</v>
      </c>
    </row>
    <row r="24" spans="1:6" ht="12.75">
      <c r="A24" s="37" t="s">
        <v>38</v>
      </c>
      <c r="B24" s="6">
        <v>1310267.2782235746</v>
      </c>
      <c r="C24" s="6">
        <v>72879.56467466909</v>
      </c>
      <c r="D24" s="6">
        <v>0</v>
      </c>
      <c r="E24" s="6">
        <v>0</v>
      </c>
      <c r="F24" s="6">
        <f t="shared" si="0"/>
        <v>1383146.8428982438</v>
      </c>
    </row>
    <row r="25" spans="1:9" ht="12.75">
      <c r="A25" s="37" t="s">
        <v>39</v>
      </c>
      <c r="B25" s="6">
        <v>0</v>
      </c>
      <c r="C25" s="6">
        <v>0</v>
      </c>
      <c r="D25" s="6">
        <v>0</v>
      </c>
      <c r="E25" s="6">
        <v>0</v>
      </c>
      <c r="F25" s="6">
        <f t="shared" si="0"/>
        <v>0</v>
      </c>
      <c r="H25" s="7" t="s">
        <v>40</v>
      </c>
      <c r="I25" s="8">
        <f>SUM(I10:I15)-SUM(I18:I23)</f>
        <v>18578456.505858183</v>
      </c>
    </row>
    <row r="26" spans="1:9" ht="12.75">
      <c r="A26" s="37" t="s">
        <v>41</v>
      </c>
      <c r="B26" s="6">
        <v>0</v>
      </c>
      <c r="C26" s="6">
        <v>0</v>
      </c>
      <c r="D26" s="6">
        <v>0</v>
      </c>
      <c r="E26" s="6">
        <v>0</v>
      </c>
      <c r="F26" s="6">
        <f t="shared" si="0"/>
        <v>0</v>
      </c>
      <c r="H26" s="7" t="s">
        <v>42</v>
      </c>
      <c r="I26" s="8">
        <f>+F60</f>
        <v>18578456.53334026</v>
      </c>
    </row>
    <row r="27" spans="1:9" ht="12.75">
      <c r="A27" s="37" t="s">
        <v>43</v>
      </c>
      <c r="B27" s="6">
        <v>0</v>
      </c>
      <c r="C27" s="6">
        <v>0</v>
      </c>
      <c r="D27" s="6">
        <v>0</v>
      </c>
      <c r="E27" s="6">
        <v>0</v>
      </c>
      <c r="F27" s="6">
        <f t="shared" si="0"/>
        <v>0</v>
      </c>
      <c r="I27" s="6" t="s">
        <v>0</v>
      </c>
    </row>
    <row r="28" spans="1:9" ht="12.75">
      <c r="A28" s="37" t="s">
        <v>44</v>
      </c>
      <c r="B28" s="6">
        <v>0</v>
      </c>
      <c r="C28" s="6">
        <v>0</v>
      </c>
      <c r="D28" s="6">
        <v>0</v>
      </c>
      <c r="E28" s="6">
        <v>0</v>
      </c>
      <c r="F28" s="6">
        <f t="shared" si="0"/>
        <v>0</v>
      </c>
      <c r="I28" s="6"/>
    </row>
    <row r="29" spans="1:6" ht="12.75">
      <c r="A29" s="37" t="s">
        <v>45</v>
      </c>
      <c r="B29" s="6">
        <v>0</v>
      </c>
      <c r="C29" s="6">
        <v>0</v>
      </c>
      <c r="D29" s="6">
        <v>0</v>
      </c>
      <c r="E29" s="6">
        <v>0</v>
      </c>
      <c r="F29" s="6">
        <f t="shared" si="0"/>
        <v>0</v>
      </c>
    </row>
    <row r="30" spans="1:6" ht="12.75">
      <c r="A30" s="37" t="s">
        <v>46</v>
      </c>
      <c r="B30" s="6">
        <v>11808680.02259195</v>
      </c>
      <c r="C30" s="6">
        <v>4261928.724134365</v>
      </c>
      <c r="D30" s="6">
        <v>0</v>
      </c>
      <c r="E30" s="6">
        <v>0</v>
      </c>
      <c r="F30" s="6">
        <f t="shared" si="0"/>
        <v>16070608.746726315</v>
      </c>
    </row>
    <row r="31" spans="1:6" ht="12.75">
      <c r="A31" s="37" t="s">
        <v>47</v>
      </c>
      <c r="B31" s="6">
        <v>0</v>
      </c>
      <c r="C31" s="6">
        <v>0</v>
      </c>
      <c r="D31" s="6">
        <v>0</v>
      </c>
      <c r="E31" s="6">
        <v>0</v>
      </c>
      <c r="F31" s="6">
        <f t="shared" si="0"/>
        <v>0</v>
      </c>
    </row>
    <row r="32" spans="1:6" ht="12.75">
      <c r="A32" s="37" t="s">
        <v>48</v>
      </c>
      <c r="B32" s="6">
        <v>0</v>
      </c>
      <c r="C32" s="6">
        <v>0</v>
      </c>
      <c r="D32" s="6">
        <v>0</v>
      </c>
      <c r="E32" s="6">
        <v>0</v>
      </c>
      <c r="F32" s="6">
        <f t="shared" si="0"/>
        <v>0</v>
      </c>
    </row>
    <row r="33" spans="1:6" ht="12.75">
      <c r="A33" s="37" t="s">
        <v>49</v>
      </c>
      <c r="B33" s="6">
        <v>0</v>
      </c>
      <c r="C33" s="6">
        <v>0</v>
      </c>
      <c r="D33" s="6">
        <v>0</v>
      </c>
      <c r="E33" s="6">
        <v>0</v>
      </c>
      <c r="F33" s="6">
        <f t="shared" si="0"/>
        <v>0</v>
      </c>
    </row>
    <row r="34" spans="1:6" ht="12.75">
      <c r="A34" s="37" t="s">
        <v>50</v>
      </c>
      <c r="B34" s="6">
        <v>0</v>
      </c>
      <c r="C34" s="6">
        <v>0</v>
      </c>
      <c r="D34" s="6">
        <v>0</v>
      </c>
      <c r="E34" s="6">
        <v>0</v>
      </c>
      <c r="F34" s="6">
        <f t="shared" si="0"/>
        <v>0</v>
      </c>
    </row>
    <row r="35" spans="1:6" ht="12.75">
      <c r="A35" s="37" t="s">
        <v>51</v>
      </c>
      <c r="B35" s="6">
        <v>0</v>
      </c>
      <c r="C35" s="6">
        <v>0</v>
      </c>
      <c r="D35" s="6">
        <v>0</v>
      </c>
      <c r="E35" s="6">
        <v>0</v>
      </c>
      <c r="F35" s="6">
        <f t="shared" si="0"/>
        <v>0</v>
      </c>
    </row>
    <row r="36" spans="1:6" ht="12.75">
      <c r="A36" s="37" t="s">
        <v>52</v>
      </c>
      <c r="B36" s="6">
        <v>0</v>
      </c>
      <c r="C36" s="6">
        <v>0</v>
      </c>
      <c r="D36" s="6">
        <v>0</v>
      </c>
      <c r="E36" s="6">
        <v>0</v>
      </c>
      <c r="F36" s="6">
        <f t="shared" si="0"/>
        <v>0</v>
      </c>
    </row>
    <row r="37" spans="1:6" ht="12.75">
      <c r="A37" s="37" t="s">
        <v>53</v>
      </c>
      <c r="B37" s="6">
        <v>21920.37478639777</v>
      </c>
      <c r="C37" s="6">
        <v>0</v>
      </c>
      <c r="D37" s="6">
        <v>0</v>
      </c>
      <c r="E37" s="6">
        <v>0</v>
      </c>
      <c r="F37" s="6">
        <f t="shared" si="0"/>
        <v>21920.37478639777</v>
      </c>
    </row>
    <row r="38" spans="1:6" ht="12.75">
      <c r="A38" s="37" t="s">
        <v>54</v>
      </c>
      <c r="B38" s="6">
        <v>0</v>
      </c>
      <c r="C38" s="6">
        <v>0</v>
      </c>
      <c r="D38" s="6">
        <v>0</v>
      </c>
      <c r="E38" s="6">
        <v>0</v>
      </c>
      <c r="F38" s="6">
        <f t="shared" si="0"/>
        <v>0</v>
      </c>
    </row>
    <row r="39" spans="1:6" ht="12.75">
      <c r="A39" s="37" t="s">
        <v>55</v>
      </c>
      <c r="B39" s="6">
        <v>0</v>
      </c>
      <c r="C39" s="6">
        <v>0</v>
      </c>
      <c r="D39" s="6">
        <v>0</v>
      </c>
      <c r="E39" s="6">
        <v>0</v>
      </c>
      <c r="F39" s="6">
        <f t="shared" si="0"/>
        <v>0</v>
      </c>
    </row>
    <row r="40" spans="1:6" ht="12.75">
      <c r="A40" s="37" t="s">
        <v>56</v>
      </c>
      <c r="B40" s="6">
        <v>0</v>
      </c>
      <c r="C40" s="6">
        <v>0</v>
      </c>
      <c r="D40" s="6">
        <v>0</v>
      </c>
      <c r="E40" s="6">
        <v>0</v>
      </c>
      <c r="F40" s="6">
        <f t="shared" si="0"/>
        <v>0</v>
      </c>
    </row>
    <row r="41" spans="1:6" ht="12.75">
      <c r="A41" s="37" t="s">
        <v>57</v>
      </c>
      <c r="B41" s="6">
        <v>0</v>
      </c>
      <c r="C41" s="6">
        <v>0</v>
      </c>
      <c r="D41" s="6">
        <v>0</v>
      </c>
      <c r="E41" s="6">
        <v>0</v>
      </c>
      <c r="F41" s="6">
        <f t="shared" si="0"/>
        <v>0</v>
      </c>
    </row>
    <row r="42" spans="1:6" ht="12.75">
      <c r="A42" s="37" t="s">
        <v>58</v>
      </c>
      <c r="B42" s="6">
        <v>16426.538460933854</v>
      </c>
      <c r="C42" s="6">
        <v>0</v>
      </c>
      <c r="D42" s="6">
        <v>0</v>
      </c>
      <c r="E42" s="6">
        <v>0</v>
      </c>
      <c r="F42" s="6">
        <f t="shared" si="0"/>
        <v>16426.538460933854</v>
      </c>
    </row>
    <row r="43" spans="1:6" ht="12.75">
      <c r="A43" s="37" t="s">
        <v>59</v>
      </c>
      <c r="B43" s="6">
        <v>0</v>
      </c>
      <c r="C43" s="6">
        <v>0</v>
      </c>
      <c r="D43" s="6">
        <v>0</v>
      </c>
      <c r="E43" s="6">
        <v>0</v>
      </c>
      <c r="F43" s="6">
        <f t="shared" si="0"/>
        <v>0</v>
      </c>
    </row>
    <row r="44" spans="1:6" ht="12.75">
      <c r="A44" s="37" t="s">
        <v>60</v>
      </c>
      <c r="B44" s="6">
        <v>0</v>
      </c>
      <c r="C44" s="6">
        <v>0</v>
      </c>
      <c r="D44" s="6">
        <v>0</v>
      </c>
      <c r="E44" s="6">
        <v>0</v>
      </c>
      <c r="F44" s="6">
        <f t="shared" si="0"/>
        <v>0</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0</v>
      </c>
      <c r="C47" s="6">
        <v>0</v>
      </c>
      <c r="D47" s="6">
        <v>0</v>
      </c>
      <c r="E47" s="6">
        <v>0</v>
      </c>
      <c r="F47" s="6">
        <f t="shared" si="0"/>
        <v>0</v>
      </c>
    </row>
    <row r="48" spans="1:6" ht="12.75">
      <c r="A48" s="37" t="s">
        <v>64</v>
      </c>
      <c r="B48" s="6">
        <v>0</v>
      </c>
      <c r="C48" s="6">
        <v>0</v>
      </c>
      <c r="D48" s="6">
        <v>0</v>
      </c>
      <c r="E48" s="6">
        <v>0</v>
      </c>
      <c r="F48" s="6">
        <f t="shared" si="0"/>
        <v>0</v>
      </c>
    </row>
    <row r="49" spans="1:6" ht="12.75">
      <c r="A49" s="37" t="s">
        <v>65</v>
      </c>
      <c r="B49" s="6">
        <v>0</v>
      </c>
      <c r="C49" s="6">
        <v>0</v>
      </c>
      <c r="D49" s="6">
        <v>0</v>
      </c>
      <c r="E49" s="6">
        <v>0</v>
      </c>
      <c r="F49" s="6">
        <f t="shared" si="0"/>
        <v>0</v>
      </c>
    </row>
    <row r="50" spans="1:6" ht="12.75">
      <c r="A50" s="37" t="s">
        <v>66</v>
      </c>
      <c r="B50" s="6">
        <v>454323.6801224738</v>
      </c>
      <c r="C50" s="6">
        <v>0</v>
      </c>
      <c r="D50" s="6">
        <v>0</v>
      </c>
      <c r="E50" s="6">
        <v>0</v>
      </c>
      <c r="F50" s="6">
        <f t="shared" si="0"/>
        <v>454323.6801224738</v>
      </c>
    </row>
    <row r="51" spans="1:6" ht="12.75">
      <c r="A51" s="37" t="s">
        <v>67</v>
      </c>
      <c r="B51" s="6">
        <v>0</v>
      </c>
      <c r="C51" s="6">
        <v>0</v>
      </c>
      <c r="D51" s="6">
        <v>0</v>
      </c>
      <c r="E51" s="6">
        <v>0</v>
      </c>
      <c r="F51" s="6">
        <f t="shared" si="0"/>
        <v>0</v>
      </c>
    </row>
    <row r="52" spans="1:6" ht="12.75">
      <c r="A52" s="37" t="s">
        <v>68</v>
      </c>
      <c r="B52" s="6">
        <v>0</v>
      </c>
      <c r="C52" s="6">
        <v>0</v>
      </c>
      <c r="D52" s="6">
        <v>0</v>
      </c>
      <c r="E52" s="6">
        <v>0</v>
      </c>
      <c r="F52" s="6">
        <f t="shared" si="0"/>
        <v>0</v>
      </c>
    </row>
    <row r="53" spans="1:6" ht="12.75">
      <c r="A53" s="37" t="s">
        <v>69</v>
      </c>
      <c r="B53" s="6">
        <v>0</v>
      </c>
      <c r="C53" s="6">
        <v>0</v>
      </c>
      <c r="D53" s="6">
        <v>0</v>
      </c>
      <c r="E53" s="6">
        <v>0</v>
      </c>
      <c r="F53" s="6">
        <f t="shared" si="0"/>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14243648.244531227</v>
      </c>
      <c r="C60" s="6">
        <f>SUM(C6:C58)</f>
        <v>4334808.288809034</v>
      </c>
      <c r="D60" s="6">
        <f>SUM(D6:D58)</f>
        <v>0</v>
      </c>
      <c r="E60" s="6">
        <f>SUM(E6:E58)</f>
        <v>0</v>
      </c>
      <c r="F60" s="6">
        <f>SUM(F6:F58)</f>
        <v>18578456.53334026</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Italic"Franklin Protective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9.25390625" style="7" bestFit="1" customWidth="1"/>
    <col min="3" max="3" width="11.75390625" style="7" bestFit="1" customWidth="1"/>
    <col min="4" max="4" width="9.25390625" style="7" bestFit="1" customWidth="1"/>
    <col min="5" max="5" width="14.375" style="7" bestFit="1" customWidth="1"/>
    <col min="6" max="6" width="11.00390625" style="7" bestFit="1" customWidth="1"/>
    <col min="7" max="7" width="2.75390625" style="7" customWidth="1"/>
    <col min="8" max="8" width="28.125" style="7" bestFit="1" customWidth="1"/>
    <col min="9" max="9" width="11.00390625" style="8" bestFit="1" customWidth="1"/>
    <col min="10" max="16384" width="10.75390625" style="7" customWidth="1"/>
  </cols>
  <sheetData>
    <row r="1" spans="1:6" ht="12.75">
      <c r="A1" s="4" t="s">
        <v>0</v>
      </c>
      <c r="B1" s="127" t="s">
        <v>96</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213917.98972621374</v>
      </c>
      <c r="C6" s="6">
        <v>4252217.692292181</v>
      </c>
      <c r="D6" s="6">
        <v>105477.45663388119</v>
      </c>
      <c r="E6" s="6">
        <v>0</v>
      </c>
      <c r="F6" s="6">
        <f aca="true" t="shared" si="0" ref="F6:F21">SUM(B6:E6)</f>
        <v>4571613.138652275</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4778293.580364622</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374183</v>
      </c>
    </row>
    <row r="14" spans="1:9" ht="12.75">
      <c r="A14" s="37" t="s">
        <v>19</v>
      </c>
      <c r="B14" s="6">
        <v>0</v>
      </c>
      <c r="C14" s="6">
        <v>0</v>
      </c>
      <c r="D14" s="6">
        <v>0</v>
      </c>
      <c r="E14" s="6">
        <v>0</v>
      </c>
      <c r="F14" s="6">
        <f t="shared" si="0"/>
        <v>0</v>
      </c>
      <c r="H14" s="7" t="s">
        <v>20</v>
      </c>
      <c r="I14" s="8">
        <v>412005</v>
      </c>
    </row>
    <row r="15" spans="1:9" ht="12.75">
      <c r="A15" s="37" t="s">
        <v>21</v>
      </c>
      <c r="B15" s="6">
        <v>0</v>
      </c>
      <c r="C15" s="6">
        <v>0</v>
      </c>
      <c r="D15" s="6">
        <v>0</v>
      </c>
      <c r="E15" s="6">
        <v>0</v>
      </c>
      <c r="F15" s="6">
        <f t="shared" si="0"/>
        <v>0</v>
      </c>
      <c r="H15" s="7" t="s">
        <v>22</v>
      </c>
      <c r="I15" s="8">
        <v>164355.11666666667</v>
      </c>
    </row>
    <row r="16" spans="1:6" ht="12.75">
      <c r="A16" s="37" t="s">
        <v>23</v>
      </c>
      <c r="B16" s="6">
        <v>792.1575545471202</v>
      </c>
      <c r="C16" s="6">
        <v>22214.598351498338</v>
      </c>
      <c r="D16" s="6">
        <v>202.19064585851277</v>
      </c>
      <c r="E16" s="6">
        <v>0</v>
      </c>
      <c r="F16" s="6">
        <f t="shared" si="0"/>
        <v>23208.946551903973</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400000</v>
      </c>
    </row>
    <row r="19" spans="1:9" ht="12.75">
      <c r="A19" s="37" t="s">
        <v>28</v>
      </c>
      <c r="B19" s="6">
        <v>0</v>
      </c>
      <c r="C19" s="6">
        <v>0</v>
      </c>
      <c r="D19" s="6">
        <v>0</v>
      </c>
      <c r="E19" s="6">
        <v>0</v>
      </c>
      <c r="F19" s="6">
        <f t="shared" si="0"/>
        <v>0</v>
      </c>
      <c r="H19" s="7" t="s">
        <v>29</v>
      </c>
      <c r="I19" s="8">
        <v>-807666.4196353774</v>
      </c>
    </row>
    <row r="20" spans="1:9" ht="12.75">
      <c r="A20" s="37" t="s">
        <v>30</v>
      </c>
      <c r="B20" s="6">
        <v>0</v>
      </c>
      <c r="C20" s="6">
        <v>0</v>
      </c>
      <c r="D20" s="6">
        <v>0</v>
      </c>
      <c r="E20" s="6">
        <v>0</v>
      </c>
      <c r="F20" s="6">
        <f t="shared" si="0"/>
        <v>0</v>
      </c>
      <c r="H20" s="7" t="s">
        <v>31</v>
      </c>
      <c r="I20" s="8" t="s">
        <v>0</v>
      </c>
    </row>
    <row r="21" spans="1:9" ht="12.75">
      <c r="A21" s="37" t="s">
        <v>32</v>
      </c>
      <c r="B21" s="6">
        <v>0</v>
      </c>
      <c r="C21" s="6">
        <v>0</v>
      </c>
      <c r="D21" s="6">
        <v>0</v>
      </c>
      <c r="E21" s="6">
        <v>0</v>
      </c>
      <c r="F21" s="6">
        <f t="shared" si="0"/>
        <v>0</v>
      </c>
      <c r="H21" s="7" t="s">
        <v>33</v>
      </c>
      <c r="I21" s="8">
        <v>328371</v>
      </c>
    </row>
    <row r="22" spans="1:9" ht="12.75">
      <c r="A22" s="37" t="s">
        <v>34</v>
      </c>
      <c r="B22" s="6">
        <v>0</v>
      </c>
      <c r="C22" s="6">
        <v>0</v>
      </c>
      <c r="D22" s="6">
        <v>0</v>
      </c>
      <c r="E22" s="6">
        <v>0</v>
      </c>
      <c r="F22" s="6">
        <f aca="true" t="shared" si="1" ref="F22:F37">SUM(B22:E22)</f>
        <v>0</v>
      </c>
      <c r="H22" s="7" t="s">
        <v>35</v>
      </c>
      <c r="I22" s="8" t="s">
        <v>0</v>
      </c>
    </row>
    <row r="23" spans="1:9" ht="12.75">
      <c r="A23" s="37" t="s">
        <v>36</v>
      </c>
      <c r="B23" s="6">
        <v>0</v>
      </c>
      <c r="C23" s="6">
        <v>0</v>
      </c>
      <c r="D23" s="6">
        <v>0</v>
      </c>
      <c r="E23" s="6">
        <v>0</v>
      </c>
      <c r="F23" s="6">
        <f t="shared" si="1"/>
        <v>0</v>
      </c>
      <c r="H23" s="7" t="s">
        <v>37</v>
      </c>
      <c r="I23" s="8">
        <v>881975</v>
      </c>
    </row>
    <row r="24" spans="1:6" ht="12.75">
      <c r="A24" s="37" t="s">
        <v>38</v>
      </c>
      <c r="B24" s="6">
        <v>12710.54553242507</v>
      </c>
      <c r="C24" s="6">
        <v>314569.3719166905</v>
      </c>
      <c r="D24" s="6">
        <v>4055.114013371939</v>
      </c>
      <c r="E24" s="6">
        <v>0</v>
      </c>
      <c r="F24" s="6">
        <f t="shared" si="1"/>
        <v>331335.0314624875</v>
      </c>
    </row>
    <row r="25" spans="1:9" ht="12.75">
      <c r="A25" s="37" t="s">
        <v>39</v>
      </c>
      <c r="B25" s="6">
        <v>0</v>
      </c>
      <c r="C25" s="6">
        <v>0</v>
      </c>
      <c r="D25" s="6">
        <v>0</v>
      </c>
      <c r="E25" s="6">
        <v>0</v>
      </c>
      <c r="F25" s="6">
        <f t="shared" si="1"/>
        <v>0</v>
      </c>
      <c r="H25" s="7" t="s">
        <v>40</v>
      </c>
      <c r="I25" s="8">
        <f>SUM(I10:I15)-SUM(I18:I23)</f>
        <v>4926157.116666665</v>
      </c>
    </row>
    <row r="26" spans="1:9" ht="12.75">
      <c r="A26" s="37" t="s">
        <v>41</v>
      </c>
      <c r="B26" s="6">
        <v>0</v>
      </c>
      <c r="C26" s="6">
        <v>0</v>
      </c>
      <c r="D26" s="6">
        <v>0</v>
      </c>
      <c r="E26" s="6">
        <v>0</v>
      </c>
      <c r="F26" s="6">
        <f t="shared" si="1"/>
        <v>0</v>
      </c>
      <c r="H26" s="7" t="s">
        <v>42</v>
      </c>
      <c r="I26" s="8">
        <f>+F60</f>
        <v>4926157.116666667</v>
      </c>
    </row>
    <row r="27" spans="1:6" ht="12.75">
      <c r="A27" s="37" t="s">
        <v>43</v>
      </c>
      <c r="B27" s="6">
        <v>0</v>
      </c>
      <c r="C27" s="6">
        <v>0</v>
      </c>
      <c r="D27" s="6">
        <v>0</v>
      </c>
      <c r="E27" s="6">
        <v>0</v>
      </c>
      <c r="F27" s="6">
        <f t="shared" si="1"/>
        <v>0</v>
      </c>
    </row>
    <row r="28" spans="1:6" ht="12.75">
      <c r="A28" s="37" t="s">
        <v>44</v>
      </c>
      <c r="B28" s="6">
        <v>0</v>
      </c>
      <c r="C28" s="6">
        <v>0</v>
      </c>
      <c r="D28" s="6">
        <v>0</v>
      </c>
      <c r="E28" s="6">
        <v>0</v>
      </c>
      <c r="F28" s="6">
        <f t="shared" si="1"/>
        <v>0</v>
      </c>
    </row>
    <row r="29" spans="1:6" ht="12.75">
      <c r="A29" s="37" t="s">
        <v>45</v>
      </c>
      <c r="B29" s="6">
        <v>0</v>
      </c>
      <c r="C29" s="6">
        <v>0</v>
      </c>
      <c r="D29" s="6">
        <v>0</v>
      </c>
      <c r="E29" s="6">
        <v>0</v>
      </c>
      <c r="F29" s="6">
        <f t="shared" si="1"/>
        <v>0</v>
      </c>
    </row>
    <row r="30" spans="1:6" ht="12.75">
      <c r="A30" s="37" t="s">
        <v>46</v>
      </c>
      <c r="B30" s="6">
        <v>0</v>
      </c>
      <c r="C30" s="6">
        <v>0</v>
      </c>
      <c r="D30" s="6">
        <v>0</v>
      </c>
      <c r="E30" s="6">
        <v>0</v>
      </c>
      <c r="F30" s="6">
        <f t="shared" si="1"/>
        <v>0</v>
      </c>
    </row>
    <row r="31" spans="1:6" ht="12.75">
      <c r="A31" s="37" t="s">
        <v>47</v>
      </c>
      <c r="B31" s="6">
        <v>0</v>
      </c>
      <c r="C31" s="6">
        <v>0</v>
      </c>
      <c r="D31" s="6">
        <v>0</v>
      </c>
      <c r="E31" s="6">
        <v>0</v>
      </c>
      <c r="F31" s="6">
        <f t="shared" si="1"/>
        <v>0</v>
      </c>
    </row>
    <row r="32" spans="1:6" ht="12.75">
      <c r="A32" s="37" t="s">
        <v>48</v>
      </c>
      <c r="B32" s="6">
        <v>0</v>
      </c>
      <c r="C32" s="6">
        <v>0</v>
      </c>
      <c r="D32" s="6">
        <v>0</v>
      </c>
      <c r="E32" s="6">
        <v>0</v>
      </c>
      <c r="F32" s="6">
        <f t="shared" si="1"/>
        <v>0</v>
      </c>
    </row>
    <row r="33" spans="1:6" ht="12.75">
      <c r="A33" s="37" t="s">
        <v>49</v>
      </c>
      <c r="B33" s="6">
        <v>0</v>
      </c>
      <c r="C33" s="6">
        <v>0</v>
      </c>
      <c r="D33" s="6">
        <v>0</v>
      </c>
      <c r="E33" s="6">
        <v>0</v>
      </c>
      <c r="F33" s="6">
        <f t="shared" si="1"/>
        <v>0</v>
      </c>
    </row>
    <row r="34" spans="1:6" ht="12.75">
      <c r="A34" s="37" t="s">
        <v>50</v>
      </c>
      <c r="B34" s="6">
        <v>0</v>
      </c>
      <c r="C34" s="6">
        <v>0</v>
      </c>
      <c r="D34" s="6">
        <v>0</v>
      </c>
      <c r="E34" s="6">
        <v>0</v>
      </c>
      <c r="F34" s="6">
        <f t="shared" si="1"/>
        <v>0</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0</v>
      </c>
      <c r="C37" s="6">
        <v>0</v>
      </c>
      <c r="D37" s="6">
        <v>0</v>
      </c>
      <c r="E37" s="6">
        <v>0</v>
      </c>
      <c r="F37" s="6">
        <f t="shared" si="1"/>
        <v>0</v>
      </c>
    </row>
    <row r="38" spans="1:6" ht="12.75">
      <c r="A38" s="37" t="s">
        <v>54</v>
      </c>
      <c r="B38" s="6">
        <v>0</v>
      </c>
      <c r="C38" s="6">
        <v>0</v>
      </c>
      <c r="D38" s="6">
        <v>0</v>
      </c>
      <c r="E38" s="6">
        <v>0</v>
      </c>
      <c r="F38" s="6">
        <f aca="true" t="shared" si="2" ref="F38:F53">SUM(B38:E38)</f>
        <v>0</v>
      </c>
    </row>
    <row r="39" spans="1:6" ht="12.75">
      <c r="A39" s="37" t="s">
        <v>55</v>
      </c>
      <c r="B39" s="6">
        <v>0</v>
      </c>
      <c r="C39" s="6">
        <v>0</v>
      </c>
      <c r="D39" s="6">
        <v>0</v>
      </c>
      <c r="E39" s="6">
        <v>0</v>
      </c>
      <c r="F39" s="6">
        <f t="shared" si="2"/>
        <v>0</v>
      </c>
    </row>
    <row r="40" spans="1:6" ht="12.75">
      <c r="A40" s="37" t="s">
        <v>56</v>
      </c>
      <c r="B40" s="6">
        <v>0</v>
      </c>
      <c r="C40" s="6">
        <v>0</v>
      </c>
      <c r="D40" s="6">
        <v>0</v>
      </c>
      <c r="E40" s="6">
        <v>0</v>
      </c>
      <c r="F40" s="6">
        <f t="shared" si="2"/>
        <v>0</v>
      </c>
    </row>
    <row r="41" spans="1:6" ht="12.75">
      <c r="A41" s="37" t="s">
        <v>57</v>
      </c>
      <c r="B41" s="6">
        <v>0</v>
      </c>
      <c r="C41" s="6">
        <v>0</v>
      </c>
      <c r="D41" s="6">
        <v>0</v>
      </c>
      <c r="E41" s="6">
        <v>0</v>
      </c>
      <c r="F41" s="6">
        <f t="shared" si="2"/>
        <v>0</v>
      </c>
    </row>
    <row r="42" spans="1:6" ht="12.75">
      <c r="A42" s="37" t="s">
        <v>58</v>
      </c>
      <c r="B42" s="6">
        <v>0</v>
      </c>
      <c r="C42" s="6">
        <v>0</v>
      </c>
      <c r="D42" s="6">
        <v>0</v>
      </c>
      <c r="E42" s="6">
        <v>0</v>
      </c>
      <c r="F42" s="6">
        <f t="shared" si="2"/>
        <v>0</v>
      </c>
    </row>
    <row r="43" spans="1:6" ht="12.75">
      <c r="A43" s="37" t="s">
        <v>59</v>
      </c>
      <c r="B43" s="6">
        <v>0</v>
      </c>
      <c r="C43" s="6">
        <v>0</v>
      </c>
      <c r="D43" s="6">
        <v>0</v>
      </c>
      <c r="E43" s="6">
        <v>0</v>
      </c>
      <c r="F43" s="6">
        <f t="shared" si="2"/>
        <v>0</v>
      </c>
    </row>
    <row r="44" spans="1:6" ht="12.75">
      <c r="A44" s="37" t="s">
        <v>60</v>
      </c>
      <c r="B44" s="6">
        <v>0</v>
      </c>
      <c r="C44" s="6">
        <v>0</v>
      </c>
      <c r="D44" s="6">
        <v>0</v>
      </c>
      <c r="E44" s="6">
        <v>0</v>
      </c>
      <c r="F44" s="6">
        <f t="shared" si="2"/>
        <v>0</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0</v>
      </c>
      <c r="C47" s="6">
        <v>0</v>
      </c>
      <c r="D47" s="6">
        <v>0</v>
      </c>
      <c r="E47" s="6">
        <v>0</v>
      </c>
      <c r="F47" s="6">
        <f t="shared" si="2"/>
        <v>0</v>
      </c>
    </row>
    <row r="48" spans="1:6" ht="12.75">
      <c r="A48" s="37" t="s">
        <v>64</v>
      </c>
      <c r="B48" s="6">
        <v>0</v>
      </c>
      <c r="C48" s="6">
        <v>0</v>
      </c>
      <c r="D48" s="6">
        <v>0</v>
      </c>
      <c r="E48" s="6">
        <v>0</v>
      </c>
      <c r="F48" s="6">
        <f t="shared" si="2"/>
        <v>0</v>
      </c>
    </row>
    <row r="49" spans="1:6" ht="12.75">
      <c r="A49" s="37" t="s">
        <v>65</v>
      </c>
      <c r="B49" s="6">
        <v>0</v>
      </c>
      <c r="C49" s="6">
        <v>0</v>
      </c>
      <c r="D49" s="6">
        <v>0</v>
      </c>
      <c r="E49" s="6">
        <v>0</v>
      </c>
      <c r="F49" s="6">
        <f t="shared" si="2"/>
        <v>0</v>
      </c>
    </row>
    <row r="50" spans="1:6" ht="12.75">
      <c r="A50" s="37" t="s">
        <v>66</v>
      </c>
      <c r="B50" s="6">
        <v>0</v>
      </c>
      <c r="C50" s="6">
        <v>0</v>
      </c>
      <c r="D50" s="6">
        <v>0</v>
      </c>
      <c r="E50" s="6">
        <v>0</v>
      </c>
      <c r="F50" s="6">
        <f t="shared" si="2"/>
        <v>0</v>
      </c>
    </row>
    <row r="51" spans="1:6" ht="12.75">
      <c r="A51" s="37" t="s">
        <v>67</v>
      </c>
      <c r="B51" s="6">
        <v>0</v>
      </c>
      <c r="C51" s="6">
        <v>0</v>
      </c>
      <c r="D51" s="6">
        <v>0</v>
      </c>
      <c r="E51" s="6">
        <v>0</v>
      </c>
      <c r="F51" s="6">
        <f t="shared" si="2"/>
        <v>0</v>
      </c>
    </row>
    <row r="52" spans="1:6" ht="12.75">
      <c r="A52" s="37" t="s">
        <v>68</v>
      </c>
      <c r="B52" s="6">
        <v>0</v>
      </c>
      <c r="C52" s="6">
        <v>0</v>
      </c>
      <c r="D52" s="6">
        <v>0</v>
      </c>
      <c r="E52" s="6">
        <v>0</v>
      </c>
      <c r="F52" s="6">
        <f t="shared" si="2"/>
        <v>0</v>
      </c>
    </row>
    <row r="53" spans="1:6" ht="12.75">
      <c r="A53" s="37" t="s">
        <v>69</v>
      </c>
      <c r="B53" s="6">
        <v>0</v>
      </c>
      <c r="C53" s="6">
        <v>0</v>
      </c>
      <c r="D53" s="6">
        <v>0</v>
      </c>
      <c r="E53" s="6">
        <v>0</v>
      </c>
      <c r="F53" s="6">
        <f t="shared" si="2"/>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227420.69281318595</v>
      </c>
      <c r="C60" s="6">
        <f>SUM(C6:C58)</f>
        <v>4589001.66256037</v>
      </c>
      <c r="D60" s="6">
        <f>SUM(D6:D58)</f>
        <v>109734.76129311165</v>
      </c>
      <c r="E60" s="6">
        <f>SUM(E6:E58)</f>
        <v>0</v>
      </c>
      <c r="F60" s="6">
        <f>SUM(F6:F58)</f>
        <v>4926157.116666667</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Italic"American Educators Life Insurance Company&amp;R&amp;"Geneva,Bold"UNAUDITED
© NOLHGA</oddHeader>
    <oddFooter>&amp;L&amp;B&amp;IFor member company and associations use only.  The data utilizes estimates and excludes many costs incurred directly by the State Guaranty Associations.  It May NOT be utilized in protesting actual assessments made by State Guaranty Associaitons.</oddFooter>
  </headerFooter>
</worksheet>
</file>

<file path=xl/worksheets/sheet30.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customWidth="1"/>
    <col min="2" max="2" width="13.125" style="7" customWidth="1"/>
    <col min="3" max="3" width="11.75390625" style="7" customWidth="1"/>
    <col min="4" max="4" width="8.125" style="7" customWidth="1"/>
    <col min="5" max="5" width="14.375" style="7" customWidth="1"/>
    <col min="6" max="6" width="12.125" style="7" customWidth="1"/>
    <col min="7" max="7" width="2.75390625" style="7" customWidth="1"/>
    <col min="8" max="8" width="28.125" style="7" customWidth="1"/>
    <col min="9" max="9" width="14.375" style="8" customWidth="1"/>
    <col min="10" max="16384" width="10.75390625" style="7" customWidth="1"/>
  </cols>
  <sheetData>
    <row r="1" spans="1:6" ht="12.75">
      <c r="A1" s="4" t="s">
        <v>0</v>
      </c>
      <c r="B1" s="127" t="s">
        <v>271</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257673.61876079984</v>
      </c>
      <c r="C6" s="6">
        <v>22474.553522467308</v>
      </c>
      <c r="D6" s="6">
        <v>0</v>
      </c>
      <c r="E6" s="6">
        <v>0</v>
      </c>
      <c r="F6" s="6">
        <f aca="true" t="shared" si="0" ref="F6:F53">SUM(B6:E6)</f>
        <v>280148.17228326714</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8437.93846608572</v>
      </c>
      <c r="C9" s="6">
        <v>8090.84190632518</v>
      </c>
      <c r="D9" s="6">
        <v>0</v>
      </c>
      <c r="E9" s="6">
        <v>0</v>
      </c>
      <c r="F9" s="6">
        <f t="shared" si="0"/>
        <v>16528.7803724109</v>
      </c>
      <c r="H9" s="7" t="s">
        <v>0</v>
      </c>
      <c r="I9" s="8" t="s">
        <v>0</v>
      </c>
    </row>
    <row r="10" spans="1:9" ht="12.75">
      <c r="A10" s="37" t="s">
        <v>12</v>
      </c>
      <c r="B10" s="6">
        <v>0</v>
      </c>
      <c r="C10" s="6">
        <v>0</v>
      </c>
      <c r="D10" s="6">
        <v>0</v>
      </c>
      <c r="E10" s="6">
        <v>0</v>
      </c>
      <c r="F10" s="6">
        <f t="shared" si="0"/>
        <v>0</v>
      </c>
      <c r="H10" s="7" t="s">
        <v>13</v>
      </c>
      <c r="I10" s="8">
        <v>48277445</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0</v>
      </c>
    </row>
    <row r="14" spans="1:9" ht="12.75">
      <c r="A14" s="37" t="s">
        <v>19</v>
      </c>
      <c r="B14" s="6">
        <v>0</v>
      </c>
      <c r="C14" s="6">
        <v>0</v>
      </c>
      <c r="D14" s="6">
        <v>0</v>
      </c>
      <c r="E14" s="6">
        <v>0</v>
      </c>
      <c r="F14" s="6">
        <f t="shared" si="0"/>
        <v>0</v>
      </c>
      <c r="H14" s="7" t="s">
        <v>20</v>
      </c>
      <c r="I14" s="8">
        <v>167440</v>
      </c>
    </row>
    <row r="15" spans="1:9" ht="12.75">
      <c r="A15" s="37" t="s">
        <v>21</v>
      </c>
      <c r="B15" s="6">
        <v>62778.16919069266</v>
      </c>
      <c r="C15" s="6">
        <v>18341.62836275645</v>
      </c>
      <c r="D15" s="6">
        <v>0</v>
      </c>
      <c r="E15" s="6">
        <v>0</v>
      </c>
      <c r="F15" s="6">
        <f t="shared" si="0"/>
        <v>81119.79755344911</v>
      </c>
      <c r="H15" s="7" t="s">
        <v>22</v>
      </c>
      <c r="I15" s="8">
        <v>1324050.3200876801</v>
      </c>
    </row>
    <row r="16" spans="1:6" ht="12.75">
      <c r="A16" s="37" t="s">
        <v>23</v>
      </c>
      <c r="B16" s="6">
        <v>34989.42929283055</v>
      </c>
      <c r="C16" s="6">
        <v>14195.248024587663</v>
      </c>
      <c r="D16" s="6">
        <v>0</v>
      </c>
      <c r="E16" s="6">
        <v>0</v>
      </c>
      <c r="F16" s="6">
        <f t="shared" si="0"/>
        <v>49184.677317418216</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32999999</v>
      </c>
    </row>
    <row r="19" spans="1:9" ht="12.75">
      <c r="A19" s="37" t="s">
        <v>28</v>
      </c>
      <c r="B19" s="6">
        <v>64052.90576362516</v>
      </c>
      <c r="C19" s="6">
        <v>34497.04096304183</v>
      </c>
      <c r="D19" s="6">
        <v>0</v>
      </c>
      <c r="E19" s="6">
        <v>0</v>
      </c>
      <c r="F19" s="6">
        <f t="shared" si="0"/>
        <v>98549.946726667</v>
      </c>
      <c r="H19" s="7" t="s">
        <v>29</v>
      </c>
      <c r="I19" s="8">
        <v>-236725</v>
      </c>
    </row>
    <row r="20" spans="1:9" ht="12.75">
      <c r="A20" s="37" t="s">
        <v>30</v>
      </c>
      <c r="B20" s="6">
        <v>0</v>
      </c>
      <c r="C20" s="6">
        <v>0</v>
      </c>
      <c r="D20" s="6">
        <v>0</v>
      </c>
      <c r="E20" s="6">
        <v>0</v>
      </c>
      <c r="F20" s="6">
        <f t="shared" si="0"/>
        <v>0</v>
      </c>
      <c r="H20" s="7" t="s">
        <v>31</v>
      </c>
      <c r="I20" s="8" t="s">
        <v>0</v>
      </c>
    </row>
    <row r="21" spans="1:9" ht="12.75">
      <c r="A21" s="37" t="s">
        <v>32</v>
      </c>
      <c r="B21" s="6">
        <v>0</v>
      </c>
      <c r="C21" s="6">
        <v>0</v>
      </c>
      <c r="D21" s="6">
        <v>0</v>
      </c>
      <c r="E21" s="6">
        <v>0</v>
      </c>
      <c r="F21" s="6">
        <f t="shared" si="0"/>
        <v>0</v>
      </c>
      <c r="H21" s="7" t="s">
        <v>33</v>
      </c>
      <c r="I21" s="8">
        <v>4411447</v>
      </c>
    </row>
    <row r="22" spans="1:9" ht="12.75">
      <c r="A22" s="37" t="s">
        <v>34</v>
      </c>
      <c r="B22" s="6">
        <v>0</v>
      </c>
      <c r="C22" s="6">
        <v>0</v>
      </c>
      <c r="D22" s="6">
        <v>0</v>
      </c>
      <c r="E22" s="6">
        <v>0</v>
      </c>
      <c r="F22" s="6">
        <f t="shared" si="0"/>
        <v>0</v>
      </c>
      <c r="H22" s="7" t="s">
        <v>35</v>
      </c>
      <c r="I22" s="8" t="s">
        <v>0</v>
      </c>
    </row>
    <row r="23" spans="1:9" ht="12.75">
      <c r="A23" s="37" t="s">
        <v>36</v>
      </c>
      <c r="B23" s="6">
        <v>406294.39305780607</v>
      </c>
      <c r="C23" s="6">
        <v>75511.11480776707</v>
      </c>
      <c r="D23" s="6">
        <v>0</v>
      </c>
      <c r="E23" s="6">
        <v>0</v>
      </c>
      <c r="F23" s="6">
        <f t="shared" si="0"/>
        <v>481805.50786557316</v>
      </c>
      <c r="H23" s="7" t="s">
        <v>37</v>
      </c>
      <c r="I23" s="8">
        <v>0</v>
      </c>
    </row>
    <row r="24" spans="1:6" ht="12.75">
      <c r="A24" s="37" t="s">
        <v>38</v>
      </c>
      <c r="B24" s="6">
        <v>19016.176446112837</v>
      </c>
      <c r="C24" s="6">
        <v>5621.800814126606</v>
      </c>
      <c r="D24" s="6">
        <v>0</v>
      </c>
      <c r="E24" s="6">
        <v>0</v>
      </c>
      <c r="F24" s="6">
        <f t="shared" si="0"/>
        <v>24637.977260239444</v>
      </c>
    </row>
    <row r="25" spans="1:9" ht="12.75">
      <c r="A25" s="37" t="s">
        <v>39</v>
      </c>
      <c r="B25" s="6">
        <v>0</v>
      </c>
      <c r="C25" s="6">
        <v>0</v>
      </c>
      <c r="D25" s="6">
        <v>0</v>
      </c>
      <c r="E25" s="6">
        <v>0</v>
      </c>
      <c r="F25" s="6">
        <f t="shared" si="0"/>
        <v>0</v>
      </c>
      <c r="H25" s="7" t="s">
        <v>40</v>
      </c>
      <c r="I25" s="8">
        <f>SUM(I10:I15)-SUM(I18:I23)</f>
        <v>12594214.320087679</v>
      </c>
    </row>
    <row r="26" spans="1:9" ht="12.75">
      <c r="A26" s="37" t="s">
        <v>41</v>
      </c>
      <c r="B26" s="6">
        <v>0</v>
      </c>
      <c r="C26" s="6">
        <v>0</v>
      </c>
      <c r="D26" s="6">
        <v>0</v>
      </c>
      <c r="E26" s="6">
        <v>0</v>
      </c>
      <c r="F26" s="6">
        <f t="shared" si="0"/>
        <v>0</v>
      </c>
      <c r="H26" s="7" t="s">
        <v>42</v>
      </c>
      <c r="I26" s="8">
        <f>+F60</f>
        <v>12594214.398939038</v>
      </c>
    </row>
    <row r="27" spans="1:9" ht="12.75">
      <c r="A27" s="37" t="s">
        <v>43</v>
      </c>
      <c r="B27" s="6">
        <v>0</v>
      </c>
      <c r="C27" s="6">
        <v>0</v>
      </c>
      <c r="D27" s="6">
        <v>0</v>
      </c>
      <c r="E27" s="6">
        <v>0</v>
      </c>
      <c r="F27" s="6">
        <f t="shared" si="0"/>
        <v>0</v>
      </c>
      <c r="I27" s="6" t="s">
        <v>0</v>
      </c>
    </row>
    <row r="28" spans="1:9" ht="12.75">
      <c r="A28" s="37" t="s">
        <v>44</v>
      </c>
      <c r="B28" s="6">
        <v>0</v>
      </c>
      <c r="C28" s="6">
        <v>0</v>
      </c>
      <c r="D28" s="6">
        <v>0</v>
      </c>
      <c r="E28" s="6">
        <v>0</v>
      </c>
      <c r="F28" s="6">
        <f t="shared" si="0"/>
        <v>0</v>
      </c>
      <c r="I28" s="6"/>
    </row>
    <row r="29" spans="1:6" ht="12.75">
      <c r="A29" s="37" t="s">
        <v>45</v>
      </c>
      <c r="B29" s="6">
        <v>0</v>
      </c>
      <c r="C29" s="6">
        <v>0</v>
      </c>
      <c r="D29" s="6">
        <v>0</v>
      </c>
      <c r="E29" s="6">
        <v>0</v>
      </c>
      <c r="F29" s="6">
        <f t="shared" si="0"/>
        <v>0</v>
      </c>
    </row>
    <row r="30" spans="1:6" ht="12.75">
      <c r="A30" s="37" t="s">
        <v>46</v>
      </c>
      <c r="B30" s="6">
        <v>112372.02222277915</v>
      </c>
      <c r="C30" s="6">
        <v>116828.13118566085</v>
      </c>
      <c r="D30" s="6">
        <v>0</v>
      </c>
      <c r="E30" s="6">
        <v>0</v>
      </c>
      <c r="F30" s="6">
        <f t="shared" si="0"/>
        <v>229200.15340844</v>
      </c>
    </row>
    <row r="31" spans="1:6" ht="12.75">
      <c r="A31" s="37" t="s">
        <v>47</v>
      </c>
      <c r="B31" s="6">
        <v>0</v>
      </c>
      <c r="C31" s="6">
        <v>0</v>
      </c>
      <c r="D31" s="6">
        <v>0</v>
      </c>
      <c r="E31" s="6">
        <v>0</v>
      </c>
      <c r="F31" s="6">
        <f t="shared" si="0"/>
        <v>0</v>
      </c>
    </row>
    <row r="32" spans="1:6" ht="12.75">
      <c r="A32" s="37" t="s">
        <v>48</v>
      </c>
      <c r="B32" s="6">
        <v>0</v>
      </c>
      <c r="C32" s="6">
        <v>0</v>
      </c>
      <c r="D32" s="6">
        <v>0</v>
      </c>
      <c r="E32" s="6">
        <v>0</v>
      </c>
      <c r="F32" s="6">
        <f t="shared" si="0"/>
        <v>0</v>
      </c>
    </row>
    <row r="33" spans="1:6" ht="12.75">
      <c r="A33" s="37" t="s">
        <v>49</v>
      </c>
      <c r="B33" s="6">
        <v>0</v>
      </c>
      <c r="C33" s="6">
        <v>0</v>
      </c>
      <c r="D33" s="6">
        <v>0</v>
      </c>
      <c r="E33" s="6">
        <v>0</v>
      </c>
      <c r="F33" s="6">
        <f t="shared" si="0"/>
        <v>0</v>
      </c>
    </row>
    <row r="34" spans="1:6" ht="12.75">
      <c r="A34" s="37" t="s">
        <v>50</v>
      </c>
      <c r="B34" s="6">
        <v>0</v>
      </c>
      <c r="C34" s="6">
        <v>0</v>
      </c>
      <c r="D34" s="6">
        <v>0</v>
      </c>
      <c r="E34" s="6">
        <v>0</v>
      </c>
      <c r="F34" s="6">
        <f t="shared" si="0"/>
        <v>0</v>
      </c>
    </row>
    <row r="35" spans="1:6" ht="12.75">
      <c r="A35" s="37" t="s">
        <v>51</v>
      </c>
      <c r="B35" s="6">
        <v>0</v>
      </c>
      <c r="C35" s="6">
        <v>0</v>
      </c>
      <c r="D35" s="6">
        <v>0</v>
      </c>
      <c r="E35" s="6">
        <v>0</v>
      </c>
      <c r="F35" s="6">
        <f t="shared" si="0"/>
        <v>0</v>
      </c>
    </row>
    <row r="36" spans="1:6" ht="12.75">
      <c r="A36" s="37" t="s">
        <v>52</v>
      </c>
      <c r="B36" s="6">
        <v>0</v>
      </c>
      <c r="C36" s="6">
        <v>0</v>
      </c>
      <c r="D36" s="6">
        <v>0</v>
      </c>
      <c r="E36" s="6">
        <v>0</v>
      </c>
      <c r="F36" s="6">
        <f t="shared" si="0"/>
        <v>0</v>
      </c>
    </row>
    <row r="37" spans="1:6" ht="12.75">
      <c r="A37" s="37" t="s">
        <v>53</v>
      </c>
      <c r="B37" s="6">
        <v>0</v>
      </c>
      <c r="C37" s="6">
        <v>0</v>
      </c>
      <c r="D37" s="6">
        <v>0</v>
      </c>
      <c r="E37" s="6">
        <v>0</v>
      </c>
      <c r="F37" s="6">
        <f t="shared" si="0"/>
        <v>0</v>
      </c>
    </row>
    <row r="38" spans="1:6" ht="12.75">
      <c r="A38" s="37" t="s">
        <v>54</v>
      </c>
      <c r="B38" s="6">
        <v>0</v>
      </c>
      <c r="C38" s="6">
        <v>0</v>
      </c>
      <c r="D38" s="6">
        <v>0</v>
      </c>
      <c r="E38" s="6">
        <v>0</v>
      </c>
      <c r="F38" s="6">
        <f t="shared" si="0"/>
        <v>0</v>
      </c>
    </row>
    <row r="39" spans="1:6" ht="12.75">
      <c r="A39" s="37" t="s">
        <v>55</v>
      </c>
      <c r="B39" s="6">
        <v>344815.5591876523</v>
      </c>
      <c r="C39" s="6">
        <v>122048.59894674827</v>
      </c>
      <c r="D39" s="6">
        <v>0</v>
      </c>
      <c r="E39" s="6">
        <v>0</v>
      </c>
      <c r="F39" s="6">
        <f t="shared" si="0"/>
        <v>466864.1581344006</v>
      </c>
    </row>
    <row r="40" spans="1:6" ht="12.75">
      <c r="A40" s="37" t="s">
        <v>56</v>
      </c>
      <c r="B40" s="6">
        <v>0</v>
      </c>
      <c r="C40" s="6">
        <v>0</v>
      </c>
      <c r="D40" s="6">
        <v>0</v>
      </c>
      <c r="E40" s="6">
        <v>0</v>
      </c>
      <c r="F40" s="6">
        <f t="shared" si="0"/>
        <v>0</v>
      </c>
    </row>
    <row r="41" spans="1:6" ht="12.75">
      <c r="A41" s="37" t="s">
        <v>57</v>
      </c>
      <c r="B41" s="6">
        <v>0</v>
      </c>
      <c r="C41" s="6">
        <v>0</v>
      </c>
      <c r="D41" s="6">
        <v>0</v>
      </c>
      <c r="E41" s="6">
        <v>0</v>
      </c>
      <c r="F41" s="6">
        <f t="shared" si="0"/>
        <v>0</v>
      </c>
    </row>
    <row r="42" spans="1:6" ht="12.75">
      <c r="A42" s="37" t="s">
        <v>58</v>
      </c>
      <c r="B42" s="6">
        <v>22359.133464172755</v>
      </c>
      <c r="C42" s="6">
        <v>10775.275690917724</v>
      </c>
      <c r="D42" s="6">
        <v>0</v>
      </c>
      <c r="E42" s="6">
        <v>0</v>
      </c>
      <c r="F42" s="6">
        <f t="shared" si="0"/>
        <v>33134.40915509048</v>
      </c>
    </row>
    <row r="43" spans="1:6" ht="12.75">
      <c r="A43" s="37" t="s">
        <v>59</v>
      </c>
      <c r="B43" s="6">
        <v>0</v>
      </c>
      <c r="C43" s="6">
        <v>0</v>
      </c>
      <c r="D43" s="6">
        <v>0</v>
      </c>
      <c r="E43" s="6">
        <v>0</v>
      </c>
      <c r="F43" s="6">
        <f t="shared" si="0"/>
        <v>0</v>
      </c>
    </row>
    <row r="44" spans="1:6" ht="12.75">
      <c r="A44" s="37" t="s">
        <v>60</v>
      </c>
      <c r="B44" s="6">
        <v>0</v>
      </c>
      <c r="C44" s="6">
        <v>0</v>
      </c>
      <c r="D44" s="6">
        <v>0</v>
      </c>
      <c r="E44" s="6">
        <v>0</v>
      </c>
      <c r="F44" s="6">
        <f t="shared" si="0"/>
        <v>0</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7372.255749252057</v>
      </c>
      <c r="C47" s="6">
        <v>3160.3286528618196</v>
      </c>
      <c r="D47" s="6">
        <v>0</v>
      </c>
      <c r="E47" s="6">
        <v>0</v>
      </c>
      <c r="F47" s="6">
        <f t="shared" si="0"/>
        <v>10532.584402113876</v>
      </c>
    </row>
    <row r="48" spans="1:6" ht="12.75">
      <c r="A48" s="37" t="s">
        <v>64</v>
      </c>
      <c r="B48" s="6">
        <v>0</v>
      </c>
      <c r="C48" s="6">
        <v>0</v>
      </c>
      <c r="D48" s="6">
        <v>0</v>
      </c>
      <c r="E48" s="6">
        <v>0</v>
      </c>
      <c r="F48" s="6">
        <f t="shared" si="0"/>
        <v>0</v>
      </c>
    </row>
    <row r="49" spans="1:6" ht="12.75">
      <c r="A49" s="37" t="s">
        <v>65</v>
      </c>
      <c r="B49" s="6">
        <v>7698412.095075814</v>
      </c>
      <c r="C49" s="6">
        <v>2484249.8554780455</v>
      </c>
      <c r="D49" s="6">
        <v>0</v>
      </c>
      <c r="E49" s="6">
        <v>0</v>
      </c>
      <c r="F49" s="6">
        <f t="shared" si="0"/>
        <v>10182661.95055386</v>
      </c>
    </row>
    <row r="50" spans="1:6" ht="12.75">
      <c r="A50" s="37" t="s">
        <v>66</v>
      </c>
      <c r="B50" s="6">
        <v>0</v>
      </c>
      <c r="C50" s="6">
        <v>0</v>
      </c>
      <c r="D50" s="6">
        <v>0</v>
      </c>
      <c r="E50" s="6">
        <v>0</v>
      </c>
      <c r="F50" s="6">
        <f t="shared" si="0"/>
        <v>0</v>
      </c>
    </row>
    <row r="51" spans="1:6" ht="12.75">
      <c r="A51" s="37" t="s">
        <v>67</v>
      </c>
      <c r="B51" s="6">
        <v>0</v>
      </c>
      <c r="C51" s="6">
        <v>0</v>
      </c>
      <c r="D51" s="6">
        <v>0</v>
      </c>
      <c r="E51" s="6">
        <v>0</v>
      </c>
      <c r="F51" s="6">
        <f t="shared" si="0"/>
        <v>0</v>
      </c>
    </row>
    <row r="52" spans="1:6" ht="12.75">
      <c r="A52" s="37" t="s">
        <v>68</v>
      </c>
      <c r="B52" s="6">
        <v>0</v>
      </c>
      <c r="C52" s="6">
        <v>0</v>
      </c>
      <c r="D52" s="6">
        <v>0</v>
      </c>
      <c r="E52" s="6">
        <v>0</v>
      </c>
      <c r="F52" s="6">
        <f t="shared" si="0"/>
        <v>0</v>
      </c>
    </row>
    <row r="53" spans="1:6" ht="12.75">
      <c r="A53" s="37" t="s">
        <v>69</v>
      </c>
      <c r="B53" s="6">
        <v>262991.1957594969</v>
      </c>
      <c r="C53" s="6">
        <v>74382.65532009557</v>
      </c>
      <c r="D53" s="6">
        <v>0</v>
      </c>
      <c r="E53" s="6">
        <v>0</v>
      </c>
      <c r="F53" s="6">
        <f t="shared" si="0"/>
        <v>337373.8510795925</v>
      </c>
    </row>
    <row r="54" spans="1:6" ht="12.75">
      <c r="A54" s="37" t="s">
        <v>70</v>
      </c>
      <c r="B54" s="6">
        <v>0</v>
      </c>
      <c r="C54" s="6">
        <v>0</v>
      </c>
      <c r="D54" s="6">
        <v>0</v>
      </c>
      <c r="E54" s="6">
        <v>0</v>
      </c>
      <c r="F54" s="6">
        <f>SUM(B54:E54)</f>
        <v>0</v>
      </c>
    </row>
    <row r="55" spans="1:6" ht="12.75">
      <c r="A55" s="37" t="s">
        <v>71</v>
      </c>
      <c r="B55" s="6">
        <v>171947.7496972655</v>
      </c>
      <c r="C55" s="6">
        <v>130524.68312924982</v>
      </c>
      <c r="D55" s="6">
        <v>0</v>
      </c>
      <c r="E55" s="6">
        <v>0</v>
      </c>
      <c r="F55" s="6">
        <f>SUM(B55:E55)</f>
        <v>302472.43282651535</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9473512.642134387</v>
      </c>
      <c r="C60" s="6">
        <f>SUM(C6:C58)</f>
        <v>3120701.756804651</v>
      </c>
      <c r="D60" s="6">
        <f>SUM(D6:D58)</f>
        <v>0</v>
      </c>
      <c r="E60" s="6">
        <f>SUM(E6:E58)</f>
        <v>0</v>
      </c>
      <c r="F60" s="6">
        <f>SUM(F6:F58)</f>
        <v>12594214.398939038</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Italic"Franklin American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1.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1.00390625" style="7" bestFit="1" customWidth="1"/>
    <col min="3" max="3" width="11.75390625" style="7" bestFit="1" customWidth="1"/>
    <col min="4" max="4" width="11.00390625" style="7" bestFit="1" customWidth="1"/>
    <col min="5" max="5" width="14.375" style="7" bestFit="1" customWidth="1"/>
    <col min="6" max="6" width="11.00390625" style="7" bestFit="1" customWidth="1"/>
    <col min="7" max="7" width="2.75390625" style="7" customWidth="1"/>
    <col min="8" max="8" width="28.125" style="7" bestFit="1" customWidth="1"/>
    <col min="9" max="9" width="11.00390625" style="8" bestFit="1" customWidth="1"/>
    <col min="10" max="16384" width="10.75390625" style="7" customWidth="1"/>
  </cols>
  <sheetData>
    <row r="1" spans="1:6" ht="12.75">
      <c r="A1" s="4" t="s">
        <v>0</v>
      </c>
      <c r="B1" s="127" t="s">
        <v>107</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57407.30314041325</v>
      </c>
      <c r="C6" s="6">
        <v>0</v>
      </c>
      <c r="D6" s="6">
        <v>10228.278766570162</v>
      </c>
      <c r="E6" s="6">
        <v>0</v>
      </c>
      <c r="F6" s="6">
        <f aca="true" t="shared" si="0" ref="F6:F21">SUM(B6:E6)</f>
        <v>67635.58190698341</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5527856</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9001.908428231705</v>
      </c>
      <c r="C13" s="6">
        <v>0</v>
      </c>
      <c r="D13" s="6">
        <v>0</v>
      </c>
      <c r="E13" s="6">
        <v>0</v>
      </c>
      <c r="F13" s="6">
        <f t="shared" si="0"/>
        <v>9001.908428231705</v>
      </c>
      <c r="H13" s="7" t="s">
        <v>18</v>
      </c>
      <c r="I13" s="8">
        <v>10708170</v>
      </c>
    </row>
    <row r="14" spans="1:9" ht="12.75">
      <c r="A14" s="37" t="s">
        <v>19</v>
      </c>
      <c r="B14" s="6">
        <v>0</v>
      </c>
      <c r="C14" s="6">
        <v>0</v>
      </c>
      <c r="D14" s="6">
        <v>0</v>
      </c>
      <c r="E14" s="6">
        <v>0</v>
      </c>
      <c r="F14" s="6">
        <f t="shared" si="0"/>
        <v>0</v>
      </c>
      <c r="H14" s="7" t="s">
        <v>20</v>
      </c>
      <c r="I14" s="8">
        <v>3311759</v>
      </c>
    </row>
    <row r="15" spans="1:9" ht="12.75">
      <c r="A15" s="37" t="s">
        <v>21</v>
      </c>
      <c r="B15" s="6">
        <v>367664.69884251035</v>
      </c>
      <c r="C15" s="6">
        <v>47940.11980665394</v>
      </c>
      <c r="D15" s="6">
        <v>440116.179434536</v>
      </c>
      <c r="E15" s="6">
        <v>0</v>
      </c>
      <c r="F15" s="6">
        <f t="shared" si="0"/>
        <v>855720.9980837003</v>
      </c>
      <c r="H15" s="7" t="s">
        <v>22</v>
      </c>
      <c r="I15" s="8">
        <v>318078.88</v>
      </c>
    </row>
    <row r="16" spans="1:6" ht="12.75">
      <c r="A16" s="37" t="s">
        <v>23</v>
      </c>
      <c r="B16" s="6">
        <v>135555.32824884285</v>
      </c>
      <c r="C16" s="6">
        <v>56023.63737214255</v>
      </c>
      <c r="D16" s="6">
        <v>60901.5663597715</v>
      </c>
      <c r="E16" s="6">
        <v>0</v>
      </c>
      <c r="F16" s="6">
        <f t="shared" si="0"/>
        <v>252480.5319807569</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858110</v>
      </c>
    </row>
    <row r="19" spans="1:9" ht="12.75">
      <c r="A19" s="37" t="s">
        <v>28</v>
      </c>
      <c r="B19" s="6">
        <v>0</v>
      </c>
      <c r="C19" s="6">
        <v>0</v>
      </c>
      <c r="D19" s="6">
        <v>0</v>
      </c>
      <c r="E19" s="6">
        <v>0</v>
      </c>
      <c r="F19" s="6">
        <f t="shared" si="0"/>
        <v>0</v>
      </c>
      <c r="H19" s="7" t="s">
        <v>29</v>
      </c>
      <c r="I19" s="8">
        <v>-321160</v>
      </c>
    </row>
    <row r="20" spans="1:9" ht="12.75">
      <c r="A20" s="37" t="s">
        <v>30</v>
      </c>
      <c r="B20" s="6">
        <v>88561.53377360455</v>
      </c>
      <c r="C20" s="6">
        <v>0</v>
      </c>
      <c r="D20" s="6">
        <v>34603.214965746825</v>
      </c>
      <c r="E20" s="6">
        <v>0</v>
      </c>
      <c r="F20" s="6">
        <f t="shared" si="0"/>
        <v>123164.74873935137</v>
      </c>
      <c r="H20" s="7" t="s">
        <v>31</v>
      </c>
      <c r="I20" s="8" t="s">
        <v>0</v>
      </c>
    </row>
    <row r="21" spans="1:9" ht="12.75">
      <c r="A21" s="37" t="s">
        <v>32</v>
      </c>
      <c r="B21" s="6">
        <v>0</v>
      </c>
      <c r="C21" s="6">
        <v>0</v>
      </c>
      <c r="D21" s="6">
        <v>0</v>
      </c>
      <c r="E21" s="6">
        <v>0</v>
      </c>
      <c r="F21" s="6">
        <f t="shared" si="0"/>
        <v>0</v>
      </c>
      <c r="H21" s="7" t="s">
        <v>33</v>
      </c>
      <c r="I21" s="8">
        <v>418260</v>
      </c>
    </row>
    <row r="22" spans="1:9" ht="12.75">
      <c r="A22" s="37" t="s">
        <v>34</v>
      </c>
      <c r="B22" s="6">
        <v>0</v>
      </c>
      <c r="C22" s="6">
        <v>0</v>
      </c>
      <c r="D22" s="6">
        <v>0</v>
      </c>
      <c r="E22" s="6">
        <v>0</v>
      </c>
      <c r="F22" s="6">
        <f aca="true" t="shared" si="1" ref="F22:F37">SUM(B22:E22)</f>
        <v>0</v>
      </c>
      <c r="H22" s="7" t="s">
        <v>35</v>
      </c>
      <c r="I22" s="8" t="s">
        <v>0</v>
      </c>
    </row>
    <row r="23" spans="1:9" ht="12.75">
      <c r="A23" s="37" t="s">
        <v>36</v>
      </c>
      <c r="B23" s="6">
        <v>0</v>
      </c>
      <c r="C23" s="6">
        <v>0</v>
      </c>
      <c r="D23" s="6">
        <v>345966.9963473752</v>
      </c>
      <c r="E23" s="6">
        <v>0</v>
      </c>
      <c r="F23" s="6">
        <f t="shared" si="1"/>
        <v>345966.9963473752</v>
      </c>
      <c r="H23" s="7" t="s">
        <v>37</v>
      </c>
      <c r="I23" s="8">
        <v>15039237</v>
      </c>
    </row>
    <row r="24" spans="1:6" ht="12.75">
      <c r="A24" s="37" t="s">
        <v>38</v>
      </c>
      <c r="B24" s="6">
        <v>0</v>
      </c>
      <c r="C24" s="6">
        <v>0</v>
      </c>
      <c r="D24" s="6">
        <v>0</v>
      </c>
      <c r="E24" s="6">
        <v>0</v>
      </c>
      <c r="F24" s="6">
        <f t="shared" si="1"/>
        <v>0</v>
      </c>
    </row>
    <row r="25" spans="1:9" ht="12.75">
      <c r="A25" s="37" t="s">
        <v>39</v>
      </c>
      <c r="B25" s="6">
        <v>0</v>
      </c>
      <c r="C25" s="6">
        <v>0</v>
      </c>
      <c r="D25" s="6">
        <v>0</v>
      </c>
      <c r="E25" s="6">
        <v>0</v>
      </c>
      <c r="F25" s="6">
        <f t="shared" si="1"/>
        <v>0</v>
      </c>
      <c r="H25" s="7" t="s">
        <v>40</v>
      </c>
      <c r="I25" s="8">
        <f>SUM(I10:I15)-SUM(I18:I23)</f>
        <v>3871416.879999999</v>
      </c>
    </row>
    <row r="26" spans="1:9" ht="12.75">
      <c r="A26" s="37" t="s">
        <v>41</v>
      </c>
      <c r="B26" s="6">
        <v>41049.88414722508</v>
      </c>
      <c r="C26" s="6">
        <v>0</v>
      </c>
      <c r="D26" s="6">
        <v>944.249679867607</v>
      </c>
      <c r="E26" s="6">
        <v>0</v>
      </c>
      <c r="F26" s="6">
        <f t="shared" si="1"/>
        <v>41994.133827092686</v>
      </c>
      <c r="H26" s="7" t="s">
        <v>42</v>
      </c>
      <c r="I26" s="8">
        <f>+F60</f>
        <v>3871416.879999999</v>
      </c>
    </row>
    <row r="27" spans="1:6" ht="12.75">
      <c r="A27" s="37" t="s">
        <v>43</v>
      </c>
      <c r="B27" s="6">
        <v>0</v>
      </c>
      <c r="C27" s="6">
        <v>0</v>
      </c>
      <c r="D27" s="6">
        <v>0</v>
      </c>
      <c r="E27" s="6">
        <v>0</v>
      </c>
      <c r="F27" s="6">
        <f t="shared" si="1"/>
        <v>0</v>
      </c>
    </row>
    <row r="28" spans="1:6" ht="12.75">
      <c r="A28" s="37" t="s">
        <v>44</v>
      </c>
      <c r="B28" s="6">
        <v>0</v>
      </c>
      <c r="C28" s="6">
        <v>0</v>
      </c>
      <c r="D28" s="6">
        <v>0</v>
      </c>
      <c r="E28" s="6">
        <v>0</v>
      </c>
      <c r="F28" s="6">
        <f t="shared" si="1"/>
        <v>0</v>
      </c>
    </row>
    <row r="29" spans="1:9" ht="12.75">
      <c r="A29" s="37" t="s">
        <v>45</v>
      </c>
      <c r="B29" s="6">
        <v>0</v>
      </c>
      <c r="C29" s="6">
        <v>0</v>
      </c>
      <c r="D29" s="6">
        <v>0</v>
      </c>
      <c r="E29" s="6">
        <v>0</v>
      </c>
      <c r="F29" s="6">
        <f t="shared" si="1"/>
        <v>0</v>
      </c>
      <c r="I29" s="6"/>
    </row>
    <row r="30" spans="1:6" ht="12.75">
      <c r="A30" s="37" t="s">
        <v>46</v>
      </c>
      <c r="B30" s="6">
        <v>0</v>
      </c>
      <c r="C30" s="6">
        <v>0</v>
      </c>
      <c r="D30" s="6">
        <v>0</v>
      </c>
      <c r="E30" s="6">
        <v>0</v>
      </c>
      <c r="F30" s="6">
        <f t="shared" si="1"/>
        <v>0</v>
      </c>
    </row>
    <row r="31" spans="1:9" ht="12.75">
      <c r="A31" s="37" t="s">
        <v>47</v>
      </c>
      <c r="B31" s="6">
        <v>19884.656046437784</v>
      </c>
      <c r="C31" s="6">
        <v>3242.343233776728</v>
      </c>
      <c r="D31" s="6">
        <v>3459.621310349463</v>
      </c>
      <c r="E31" s="6">
        <v>0</v>
      </c>
      <c r="F31" s="6">
        <f t="shared" si="1"/>
        <v>26586.620590563976</v>
      </c>
      <c r="I31" s="6"/>
    </row>
    <row r="32" spans="1:6" ht="12.75">
      <c r="A32" s="37" t="s">
        <v>48</v>
      </c>
      <c r="B32" s="6">
        <v>0</v>
      </c>
      <c r="C32" s="6">
        <v>0</v>
      </c>
      <c r="D32" s="6">
        <v>0</v>
      </c>
      <c r="E32" s="6">
        <v>0</v>
      </c>
      <c r="F32" s="6">
        <f t="shared" si="1"/>
        <v>0</v>
      </c>
    </row>
    <row r="33" spans="1:6" ht="12.75">
      <c r="A33" s="37" t="s">
        <v>49</v>
      </c>
      <c r="B33" s="6">
        <v>0</v>
      </c>
      <c r="C33" s="6">
        <v>0</v>
      </c>
      <c r="D33" s="6">
        <v>0</v>
      </c>
      <c r="E33" s="6">
        <v>0</v>
      </c>
      <c r="F33" s="6">
        <f t="shared" si="1"/>
        <v>0</v>
      </c>
    </row>
    <row r="34" spans="1:6" ht="12.75">
      <c r="A34" s="37" t="s">
        <v>50</v>
      </c>
      <c r="B34" s="6">
        <v>0</v>
      </c>
      <c r="C34" s="6">
        <v>0</v>
      </c>
      <c r="D34" s="6">
        <v>0</v>
      </c>
      <c r="E34" s="6">
        <v>0</v>
      </c>
      <c r="F34" s="6">
        <f t="shared" si="1"/>
        <v>0</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0</v>
      </c>
      <c r="C37" s="6">
        <v>0</v>
      </c>
      <c r="D37" s="6">
        <v>0</v>
      </c>
      <c r="E37" s="6">
        <v>0</v>
      </c>
      <c r="F37" s="6">
        <f t="shared" si="1"/>
        <v>0</v>
      </c>
    </row>
    <row r="38" spans="1:6" ht="12.75">
      <c r="A38" s="37" t="s">
        <v>54</v>
      </c>
      <c r="B38" s="6">
        <v>0</v>
      </c>
      <c r="C38" s="6">
        <v>0</v>
      </c>
      <c r="D38" s="6">
        <v>0</v>
      </c>
      <c r="E38" s="6">
        <v>0</v>
      </c>
      <c r="F38" s="6">
        <f aca="true" t="shared" si="2" ref="F38:F53">SUM(B38:E38)</f>
        <v>0</v>
      </c>
    </row>
    <row r="39" spans="1:6" ht="12.75">
      <c r="A39" s="37" t="s">
        <v>55</v>
      </c>
      <c r="B39" s="6">
        <v>-13179.214232232305</v>
      </c>
      <c r="C39" s="6">
        <v>0</v>
      </c>
      <c r="D39" s="6">
        <v>0</v>
      </c>
      <c r="E39" s="6">
        <v>0</v>
      </c>
      <c r="F39" s="6">
        <f t="shared" si="2"/>
        <v>-13179.214232232305</v>
      </c>
    </row>
    <row r="40" spans="1:6" ht="12.75">
      <c r="A40" s="37" t="s">
        <v>56</v>
      </c>
      <c r="B40" s="6">
        <v>0</v>
      </c>
      <c r="C40" s="6">
        <v>0</v>
      </c>
      <c r="D40" s="6">
        <v>0</v>
      </c>
      <c r="E40" s="6">
        <v>0</v>
      </c>
      <c r="F40" s="6">
        <f t="shared" si="2"/>
        <v>0</v>
      </c>
    </row>
    <row r="41" spans="1:6" ht="12.75">
      <c r="A41" s="37" t="s">
        <v>57</v>
      </c>
      <c r="B41" s="6">
        <v>0</v>
      </c>
      <c r="C41" s="6">
        <v>0</v>
      </c>
      <c r="D41" s="6">
        <v>0</v>
      </c>
      <c r="E41" s="6">
        <v>0</v>
      </c>
      <c r="F41" s="6">
        <f t="shared" si="2"/>
        <v>0</v>
      </c>
    </row>
    <row r="42" spans="1:6" ht="12.75">
      <c r="A42" s="37" t="s">
        <v>58</v>
      </c>
      <c r="B42" s="6">
        <v>40977.448453449964</v>
      </c>
      <c r="C42" s="6">
        <v>2227.439990282536</v>
      </c>
      <c r="D42" s="6">
        <v>3388.5523256425804</v>
      </c>
      <c r="E42" s="6">
        <v>0</v>
      </c>
      <c r="F42" s="6">
        <f t="shared" si="2"/>
        <v>46593.44076937508</v>
      </c>
    </row>
    <row r="43" spans="1:6" ht="12.75">
      <c r="A43" s="37" t="s">
        <v>59</v>
      </c>
      <c r="B43" s="6">
        <v>0</v>
      </c>
      <c r="C43" s="6">
        <v>0</v>
      </c>
      <c r="D43" s="6">
        <v>0</v>
      </c>
      <c r="E43" s="6">
        <v>0</v>
      </c>
      <c r="F43" s="6">
        <f t="shared" si="2"/>
        <v>0</v>
      </c>
    </row>
    <row r="44" spans="1:6" ht="12.75">
      <c r="A44" s="37" t="s">
        <v>60</v>
      </c>
      <c r="B44" s="6">
        <v>84918.62306447478</v>
      </c>
      <c r="C44" s="6">
        <v>771.1964799648313</v>
      </c>
      <c r="D44" s="6">
        <v>1854.0664602063262</v>
      </c>
      <c r="E44" s="6">
        <v>0</v>
      </c>
      <c r="F44" s="6">
        <f t="shared" si="2"/>
        <v>87543.88600464593</v>
      </c>
    </row>
    <row r="45" spans="1:6" ht="12.75">
      <c r="A45" s="37" t="s">
        <v>61</v>
      </c>
      <c r="B45" s="6">
        <v>15108</v>
      </c>
      <c r="C45" s="6">
        <v>0</v>
      </c>
      <c r="D45" s="6">
        <v>0</v>
      </c>
      <c r="E45" s="6">
        <v>0</v>
      </c>
      <c r="F45" s="6">
        <f t="shared" si="2"/>
        <v>15108</v>
      </c>
    </row>
    <row r="46" spans="1:6" ht="12.75">
      <c r="A46" s="37" t="s">
        <v>62</v>
      </c>
      <c r="B46" s="6">
        <v>0</v>
      </c>
      <c r="C46" s="6">
        <v>0</v>
      </c>
      <c r="D46" s="6">
        <v>0</v>
      </c>
      <c r="E46" s="6">
        <v>0</v>
      </c>
      <c r="F46" s="6">
        <f t="shared" si="2"/>
        <v>0</v>
      </c>
    </row>
    <row r="47" spans="1:6" ht="12.75">
      <c r="A47" s="37" t="s">
        <v>63</v>
      </c>
      <c r="B47" s="6">
        <v>291817.89129498124</v>
      </c>
      <c r="C47" s="6">
        <v>14273.675441004823</v>
      </c>
      <c r="D47" s="6">
        <v>0</v>
      </c>
      <c r="E47" s="6">
        <v>0</v>
      </c>
      <c r="F47" s="6">
        <f t="shared" si="2"/>
        <v>306091.56673598604</v>
      </c>
    </row>
    <row r="48" spans="1:6" ht="12.75">
      <c r="A48" s="37" t="s">
        <v>64</v>
      </c>
      <c r="B48" s="6">
        <v>0</v>
      </c>
      <c r="C48" s="6">
        <v>0</v>
      </c>
      <c r="D48" s="6">
        <v>0</v>
      </c>
      <c r="E48" s="6">
        <v>0</v>
      </c>
      <c r="F48" s="6">
        <f t="shared" si="2"/>
        <v>0</v>
      </c>
    </row>
    <row r="49" spans="1:6" ht="12.75">
      <c r="A49" s="37" t="s">
        <v>65</v>
      </c>
      <c r="B49" s="6">
        <v>35142.447887112154</v>
      </c>
      <c r="C49" s="6">
        <v>0</v>
      </c>
      <c r="D49" s="6">
        <v>2389.307416053658</v>
      </c>
      <c r="E49" s="6">
        <v>0</v>
      </c>
      <c r="F49" s="6">
        <f t="shared" si="2"/>
        <v>37531.75530316581</v>
      </c>
    </row>
    <row r="50" spans="1:6" ht="12.75">
      <c r="A50" s="37" t="s">
        <v>66</v>
      </c>
      <c r="B50" s="6">
        <v>313806.903308535</v>
      </c>
      <c r="C50" s="6">
        <v>0</v>
      </c>
      <c r="D50" s="6">
        <v>0</v>
      </c>
      <c r="E50" s="6">
        <v>0</v>
      </c>
      <c r="F50" s="6">
        <f t="shared" si="2"/>
        <v>313806.903308535</v>
      </c>
    </row>
    <row r="51" spans="1:6" ht="12.75">
      <c r="A51" s="37" t="s">
        <v>67</v>
      </c>
      <c r="B51" s="6">
        <v>0</v>
      </c>
      <c r="C51" s="6">
        <v>0</v>
      </c>
      <c r="D51" s="6">
        <v>0</v>
      </c>
      <c r="E51" s="6">
        <v>0</v>
      </c>
      <c r="F51" s="6">
        <f t="shared" si="2"/>
        <v>0</v>
      </c>
    </row>
    <row r="52" spans="1:6" ht="12.75">
      <c r="A52" s="37" t="s">
        <v>68</v>
      </c>
      <c r="B52" s="6">
        <v>0</v>
      </c>
      <c r="C52" s="6">
        <v>0</v>
      </c>
      <c r="D52" s="6">
        <v>0</v>
      </c>
      <c r="E52" s="6">
        <v>0</v>
      </c>
      <c r="F52" s="6">
        <f t="shared" si="2"/>
        <v>0</v>
      </c>
    </row>
    <row r="53" spans="1:6" ht="12.75">
      <c r="A53" s="37" t="s">
        <v>69</v>
      </c>
      <c r="B53" s="6">
        <v>128909.81719942321</v>
      </c>
      <c r="C53" s="6">
        <v>996.523261529187</v>
      </c>
      <c r="D53" s="6">
        <v>6209.019044104443</v>
      </c>
      <c r="E53" s="6">
        <v>0</v>
      </c>
      <c r="F53" s="6">
        <f t="shared" si="2"/>
        <v>136115.35950505684</v>
      </c>
    </row>
    <row r="54" spans="1:6" ht="12.75">
      <c r="A54" s="37" t="s">
        <v>70</v>
      </c>
      <c r="B54" s="6">
        <v>0</v>
      </c>
      <c r="C54" s="6">
        <v>0</v>
      </c>
      <c r="D54" s="6">
        <v>0</v>
      </c>
      <c r="E54" s="6">
        <v>0</v>
      </c>
      <c r="F54" s="6">
        <f>SUM(B54:E54)</f>
        <v>0</v>
      </c>
    </row>
    <row r="55" spans="1:6" ht="12.75">
      <c r="A55" s="37" t="s">
        <v>71</v>
      </c>
      <c r="B55" s="6">
        <v>989692.9579399964</v>
      </c>
      <c r="C55" s="6">
        <v>38285.651556338475</v>
      </c>
      <c r="D55" s="6">
        <v>191275.0532050766</v>
      </c>
      <c r="E55" s="6">
        <v>0</v>
      </c>
      <c r="F55" s="6">
        <f>SUM(B55:E55)</f>
        <v>1219253.6627014114</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2606320.187543006</v>
      </c>
      <c r="C60" s="6">
        <f>SUM(C6:C58)</f>
        <v>163760.58714169307</v>
      </c>
      <c r="D60" s="6">
        <f>SUM(D6:D58)</f>
        <v>1101336.1053153004</v>
      </c>
      <c r="E60" s="6">
        <f>SUM(E6:E58)</f>
        <v>0</v>
      </c>
      <c r="F60" s="6">
        <f>SUM(F6:F58)</f>
        <v>3871416.879999999</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Italic"George Washington Life Insurance Company&amp;R&amp;"Geneva,Bold"UNAUDITED
© NOLHGA</oddHeader>
    <oddFooter>&amp;L&amp;B&amp;IFor member company and association use only.  The data utilizes estimates and excludes many costs incurred directly by the State Guaranty Association.  It MAY NOT be utilized in protesting actual assessments made by State Guaranty Associations.</oddFooter>
  </headerFooter>
</worksheet>
</file>

<file path=xl/worksheets/sheet32.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2.125" style="7" bestFit="1" customWidth="1"/>
    <col min="3" max="3" width="13.25390625" style="7" bestFit="1" customWidth="1"/>
    <col min="4" max="4" width="6.25390625" style="7" bestFit="1" customWidth="1"/>
    <col min="5" max="5" width="14.375" style="7" bestFit="1" customWidth="1"/>
    <col min="6" max="6" width="13.253906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4" t="s">
        <v>0</v>
      </c>
      <c r="B1" s="127" t="s">
        <v>78</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47104.306695387975</v>
      </c>
      <c r="C6" s="6">
        <v>372600.0395732884</v>
      </c>
      <c r="D6" s="6">
        <v>0</v>
      </c>
      <c r="E6" s="6">
        <v>0</v>
      </c>
      <c r="F6" s="6">
        <f aca="true" t="shared" si="0" ref="F6:F21">SUM(B6:E6)</f>
        <v>419704.3462686764</v>
      </c>
      <c r="H6" s="7" t="s">
        <v>8</v>
      </c>
      <c r="I6" s="8" t="s">
        <v>0</v>
      </c>
    </row>
    <row r="7" spans="1:6" ht="12" customHeight="1">
      <c r="A7" s="37" t="s">
        <v>9</v>
      </c>
      <c r="B7" s="6">
        <v>35584.0479710848</v>
      </c>
      <c r="C7" s="6">
        <v>236524.1322904848</v>
      </c>
      <c r="D7" s="6">
        <v>0</v>
      </c>
      <c r="E7" s="6">
        <v>0</v>
      </c>
      <c r="F7" s="6">
        <f t="shared" si="0"/>
        <v>272108.18026156956</v>
      </c>
    </row>
    <row r="8" spans="1:9" ht="12.75">
      <c r="A8" s="37" t="s">
        <v>10</v>
      </c>
      <c r="B8" s="6">
        <v>428301.34999317955</v>
      </c>
      <c r="C8" s="6">
        <v>1238779.2923095184</v>
      </c>
      <c r="D8" s="6">
        <v>0</v>
      </c>
      <c r="E8" s="6">
        <v>0</v>
      </c>
      <c r="F8" s="6">
        <f t="shared" si="0"/>
        <v>1667080.642302698</v>
      </c>
      <c r="H8" s="7" t="s">
        <v>0</v>
      </c>
      <c r="I8" s="8" t="s">
        <v>0</v>
      </c>
    </row>
    <row r="9" spans="1:9" ht="12.75">
      <c r="A9" s="37" t="s">
        <v>11</v>
      </c>
      <c r="B9" s="6">
        <v>72343.03779256629</v>
      </c>
      <c r="C9" s="6">
        <v>398275.4091286479</v>
      </c>
      <c r="D9" s="6">
        <v>0</v>
      </c>
      <c r="E9" s="6">
        <v>0</v>
      </c>
      <c r="F9" s="6">
        <f t="shared" si="0"/>
        <v>470618.44692121417</v>
      </c>
      <c r="H9" s="7" t="s">
        <v>0</v>
      </c>
      <c r="I9" s="8" t="s">
        <v>0</v>
      </c>
    </row>
    <row r="10" spans="1:9" ht="12.75">
      <c r="A10" s="37" t="s">
        <v>12</v>
      </c>
      <c r="B10" s="6">
        <v>0</v>
      </c>
      <c r="C10" s="6">
        <v>0</v>
      </c>
      <c r="D10" s="6">
        <v>0</v>
      </c>
      <c r="E10" s="6">
        <v>0</v>
      </c>
      <c r="F10" s="6">
        <f t="shared" si="0"/>
        <v>0</v>
      </c>
      <c r="H10" s="7" t="s">
        <v>13</v>
      </c>
      <c r="I10" s="8">
        <v>600117017.6978991</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72443.7071036752</v>
      </c>
      <c r="C13" s="6">
        <v>279701.89120274363</v>
      </c>
      <c r="D13" s="6">
        <v>0</v>
      </c>
      <c r="E13" s="6">
        <v>0</v>
      </c>
      <c r="F13" s="6">
        <f t="shared" si="0"/>
        <v>352145.59830641886</v>
      </c>
      <c r="H13" s="7" t="s">
        <v>18</v>
      </c>
      <c r="I13" s="8">
        <v>0</v>
      </c>
    </row>
    <row r="14" spans="1:9" ht="12.75">
      <c r="A14" s="37" t="s">
        <v>19</v>
      </c>
      <c r="B14" s="6">
        <v>0</v>
      </c>
      <c r="C14" s="6">
        <v>0</v>
      </c>
      <c r="D14" s="6">
        <v>0</v>
      </c>
      <c r="E14" s="6">
        <v>0</v>
      </c>
      <c r="F14" s="6">
        <f t="shared" si="0"/>
        <v>0</v>
      </c>
      <c r="H14" s="7" t="s">
        <v>20</v>
      </c>
      <c r="I14" s="8">
        <v>0</v>
      </c>
    </row>
    <row r="15" spans="1:9" ht="12.75">
      <c r="A15" s="37" t="s">
        <v>21</v>
      </c>
      <c r="B15" s="6">
        <v>5990881.522990044</v>
      </c>
      <c r="C15" s="6">
        <v>13811497.307248909</v>
      </c>
      <c r="D15" s="6">
        <v>0</v>
      </c>
      <c r="E15" s="6">
        <v>0</v>
      </c>
      <c r="F15" s="6">
        <f t="shared" si="0"/>
        <v>19802378.830238953</v>
      </c>
      <c r="H15" s="7" t="s">
        <v>22</v>
      </c>
      <c r="I15" s="8">
        <v>4457353.01</v>
      </c>
    </row>
    <row r="16" spans="1:6" ht="12.75">
      <c r="A16" s="37" t="s">
        <v>23</v>
      </c>
      <c r="B16" s="6">
        <v>355530.4531457444</v>
      </c>
      <c r="C16" s="6">
        <v>1355537.6136546629</v>
      </c>
      <c r="D16" s="6">
        <v>0</v>
      </c>
      <c r="E16" s="6">
        <v>0</v>
      </c>
      <c r="F16" s="6">
        <f t="shared" si="0"/>
        <v>1711068.0668004071</v>
      </c>
    </row>
    <row r="17" spans="1:8" ht="12.75">
      <c r="A17" s="37" t="s">
        <v>24</v>
      </c>
      <c r="B17" s="6">
        <v>0</v>
      </c>
      <c r="C17" s="6">
        <v>0</v>
      </c>
      <c r="D17" s="6">
        <v>0</v>
      </c>
      <c r="E17" s="6">
        <v>0</v>
      </c>
      <c r="F17" s="6">
        <f t="shared" si="0"/>
        <v>0</v>
      </c>
      <c r="H17" s="7" t="s">
        <v>25</v>
      </c>
    </row>
    <row r="18" spans="1:9" ht="12.75">
      <c r="A18" s="37" t="s">
        <v>26</v>
      </c>
      <c r="B18" s="6">
        <v>66157.56066358887</v>
      </c>
      <c r="C18" s="6">
        <v>490865.684174216</v>
      </c>
      <c r="D18" s="6">
        <v>0</v>
      </c>
      <c r="E18" s="6">
        <v>0</v>
      </c>
      <c r="F18" s="6">
        <f t="shared" si="0"/>
        <v>557023.2448378049</v>
      </c>
      <c r="H18" s="7" t="s">
        <v>27</v>
      </c>
      <c r="I18" s="8">
        <v>269312048.6978991</v>
      </c>
    </row>
    <row r="19" spans="1:9" ht="12.75">
      <c r="A19" s="37" t="s">
        <v>28</v>
      </c>
      <c r="B19" s="6">
        <v>2686026.9404479316</v>
      </c>
      <c r="C19" s="6">
        <v>8880015.878716491</v>
      </c>
      <c r="D19" s="6">
        <v>0</v>
      </c>
      <c r="E19" s="6">
        <v>0</v>
      </c>
      <c r="F19" s="6">
        <f t="shared" si="0"/>
        <v>11566042.819164423</v>
      </c>
      <c r="H19" s="7" t="s">
        <v>29</v>
      </c>
      <c r="I19" s="8">
        <v>151440725.9999999</v>
      </c>
    </row>
    <row r="20" spans="1:9" ht="12.75">
      <c r="A20" s="37" t="s">
        <v>30</v>
      </c>
      <c r="B20" s="6">
        <v>1612829.1897595888</v>
      </c>
      <c r="C20" s="6">
        <v>4409414.4569084095</v>
      </c>
      <c r="D20" s="6">
        <v>0</v>
      </c>
      <c r="E20" s="6">
        <v>0</v>
      </c>
      <c r="F20" s="6">
        <f t="shared" si="0"/>
        <v>6022243.646667998</v>
      </c>
      <c r="H20" s="7" t="s">
        <v>31</v>
      </c>
      <c r="I20" s="8" t="s">
        <v>0</v>
      </c>
    </row>
    <row r="21" spans="1:9" ht="12.75">
      <c r="A21" s="37" t="s">
        <v>32</v>
      </c>
      <c r="B21" s="6">
        <v>1514544.549470531</v>
      </c>
      <c r="C21" s="6">
        <v>3062178.3607982057</v>
      </c>
      <c r="D21" s="6">
        <v>0</v>
      </c>
      <c r="E21" s="6">
        <v>0</v>
      </c>
      <c r="F21" s="6">
        <f t="shared" si="0"/>
        <v>4576722.910268737</v>
      </c>
      <c r="H21" s="7" t="s">
        <v>33</v>
      </c>
      <c r="I21" s="8">
        <v>0</v>
      </c>
    </row>
    <row r="22" spans="1:9" ht="12.75">
      <c r="A22" s="37" t="s">
        <v>34</v>
      </c>
      <c r="B22" s="6">
        <v>417556.1652716127</v>
      </c>
      <c r="C22" s="6">
        <v>1762862.1026560706</v>
      </c>
      <c r="D22" s="6">
        <v>0</v>
      </c>
      <c r="E22" s="6">
        <v>0</v>
      </c>
      <c r="F22" s="6">
        <f aca="true" t="shared" si="1" ref="F22:F37">SUM(B22:E22)</f>
        <v>2180418.2679276834</v>
      </c>
      <c r="H22" s="7" t="s">
        <v>35</v>
      </c>
      <c r="I22" s="8" t="s">
        <v>0</v>
      </c>
    </row>
    <row r="23" spans="1:9" ht="12.75">
      <c r="A23" s="37" t="s">
        <v>36</v>
      </c>
      <c r="B23" s="6">
        <v>283799.392948066</v>
      </c>
      <c r="C23" s="6">
        <v>900841.6701618525</v>
      </c>
      <c r="D23" s="6">
        <v>0</v>
      </c>
      <c r="E23" s="6">
        <v>0</v>
      </c>
      <c r="F23" s="6">
        <f t="shared" si="1"/>
        <v>1184641.0631099185</v>
      </c>
      <c r="H23" s="7" t="s">
        <v>37</v>
      </c>
      <c r="I23" s="8">
        <v>64914091.99999999</v>
      </c>
    </row>
    <row r="24" spans="1:6" ht="12.75">
      <c r="A24" s="37" t="s">
        <v>38</v>
      </c>
      <c r="B24" s="6">
        <v>0</v>
      </c>
      <c r="C24" s="6">
        <v>0</v>
      </c>
      <c r="D24" s="6">
        <v>0</v>
      </c>
      <c r="E24" s="6">
        <v>0</v>
      </c>
      <c r="F24" s="6">
        <f t="shared" si="1"/>
        <v>0</v>
      </c>
    </row>
    <row r="25" spans="1:9" ht="12.75">
      <c r="A25" s="37" t="s">
        <v>39</v>
      </c>
      <c r="B25" s="6">
        <v>0</v>
      </c>
      <c r="C25" s="6">
        <v>0</v>
      </c>
      <c r="D25" s="6">
        <v>0</v>
      </c>
      <c r="E25" s="6">
        <v>0</v>
      </c>
      <c r="F25" s="6">
        <f t="shared" si="1"/>
        <v>0</v>
      </c>
      <c r="H25" s="7" t="s">
        <v>40</v>
      </c>
      <c r="I25" s="8">
        <f>SUM(I10:I15)-SUM(I18:I23)</f>
        <v>118907504.01000011</v>
      </c>
    </row>
    <row r="26" spans="1:9" ht="12.75">
      <c r="A26" s="37" t="s">
        <v>41</v>
      </c>
      <c r="B26" s="6">
        <v>180037.2069167308</v>
      </c>
      <c r="C26" s="6">
        <v>2462457.7478882708</v>
      </c>
      <c r="D26" s="6">
        <v>0</v>
      </c>
      <c r="E26" s="6">
        <v>0</v>
      </c>
      <c r="F26" s="6">
        <f t="shared" si="1"/>
        <v>2642494.9548050016</v>
      </c>
      <c r="H26" s="7" t="s">
        <v>42</v>
      </c>
      <c r="I26" s="8">
        <f>+F60</f>
        <v>118907504.01</v>
      </c>
    </row>
    <row r="27" spans="1:9" ht="12.75">
      <c r="A27" s="37" t="s">
        <v>43</v>
      </c>
      <c r="B27" s="6">
        <v>69148.76236596238</v>
      </c>
      <c r="C27" s="6">
        <v>3265764.128321438</v>
      </c>
      <c r="D27" s="6">
        <v>0</v>
      </c>
      <c r="E27" s="6">
        <v>0</v>
      </c>
      <c r="F27" s="6">
        <f t="shared" si="1"/>
        <v>3334912.8906874005</v>
      </c>
      <c r="I27" s="8" t="s">
        <v>0</v>
      </c>
    </row>
    <row r="28" spans="1:9" ht="12.75">
      <c r="A28" s="37" t="s">
        <v>44</v>
      </c>
      <c r="B28" s="6">
        <v>2630034.9910189835</v>
      </c>
      <c r="C28" s="6">
        <v>7507520.888739182</v>
      </c>
      <c r="D28" s="6">
        <v>0</v>
      </c>
      <c r="E28" s="6">
        <v>0</v>
      </c>
      <c r="F28" s="6">
        <f t="shared" si="1"/>
        <v>10137555.879758164</v>
      </c>
      <c r="I28" s="8" t="s">
        <v>0</v>
      </c>
    </row>
    <row r="29" spans="1:9" ht="12.75">
      <c r="A29" s="37" t="s">
        <v>45</v>
      </c>
      <c r="B29" s="6">
        <v>0</v>
      </c>
      <c r="C29" s="6">
        <v>0</v>
      </c>
      <c r="D29" s="6">
        <v>0</v>
      </c>
      <c r="E29" s="6">
        <v>0</v>
      </c>
      <c r="F29" s="6">
        <f t="shared" si="1"/>
        <v>0</v>
      </c>
      <c r="I29" s="8" t="s">
        <v>0</v>
      </c>
    </row>
    <row r="30" spans="1:9" ht="12.75">
      <c r="A30" s="37" t="s">
        <v>46</v>
      </c>
      <c r="B30" s="6">
        <v>22778.374179250786</v>
      </c>
      <c r="C30" s="6">
        <v>307385.17712485045</v>
      </c>
      <c r="D30" s="6">
        <v>0</v>
      </c>
      <c r="E30" s="6">
        <v>0</v>
      </c>
      <c r="F30" s="6">
        <f t="shared" si="1"/>
        <v>330163.55130410125</v>
      </c>
      <c r="I30" s="8" t="s">
        <v>0</v>
      </c>
    </row>
    <row r="31" spans="1:9" ht="12.75">
      <c r="A31" s="37" t="s">
        <v>47</v>
      </c>
      <c r="B31" s="6">
        <v>686140.1949743854</v>
      </c>
      <c r="C31" s="6">
        <v>4156209.0748360595</v>
      </c>
      <c r="D31" s="6">
        <v>0</v>
      </c>
      <c r="E31" s="6">
        <v>0</v>
      </c>
      <c r="F31" s="6">
        <f t="shared" si="1"/>
        <v>4842349.269810445</v>
      </c>
      <c r="I31" s="8" t="s">
        <v>0</v>
      </c>
    </row>
    <row r="32" spans="1:9" ht="12.75">
      <c r="A32" s="37" t="s">
        <v>48</v>
      </c>
      <c r="B32" s="6">
        <v>303058.8614619463</v>
      </c>
      <c r="C32" s="6">
        <v>271077.14751066256</v>
      </c>
      <c r="D32" s="6">
        <v>0</v>
      </c>
      <c r="E32" s="6">
        <v>0</v>
      </c>
      <c r="F32" s="6">
        <f t="shared" si="1"/>
        <v>574136.0089726088</v>
      </c>
      <c r="I32" s="8" t="s">
        <v>0</v>
      </c>
    </row>
    <row r="33" spans="1:9" ht="12.75">
      <c r="A33" s="37" t="s">
        <v>49</v>
      </c>
      <c r="B33" s="6">
        <v>501660.34352888877</v>
      </c>
      <c r="C33" s="6">
        <v>1575112.694125628</v>
      </c>
      <c r="D33" s="6">
        <v>0</v>
      </c>
      <c r="E33" s="6">
        <v>0</v>
      </c>
      <c r="F33" s="6">
        <f t="shared" si="1"/>
        <v>2076773.0376545168</v>
      </c>
      <c r="I33" s="8" t="s">
        <v>0</v>
      </c>
    </row>
    <row r="34" spans="1:9" ht="12.75">
      <c r="A34" s="37" t="s">
        <v>50</v>
      </c>
      <c r="B34" s="6">
        <v>13905.501307693474</v>
      </c>
      <c r="C34" s="6">
        <v>263503.4914349867</v>
      </c>
      <c r="D34" s="6">
        <v>0</v>
      </c>
      <c r="E34" s="6">
        <v>0</v>
      </c>
      <c r="F34" s="6">
        <f t="shared" si="1"/>
        <v>277408.9927426802</v>
      </c>
      <c r="I34" s="8" t="s">
        <v>0</v>
      </c>
    </row>
    <row r="35" spans="1:9" ht="12.75">
      <c r="A35" s="37" t="s">
        <v>51</v>
      </c>
      <c r="B35" s="6">
        <v>0</v>
      </c>
      <c r="C35" s="6">
        <v>0</v>
      </c>
      <c r="D35" s="6">
        <v>0</v>
      </c>
      <c r="E35" s="6">
        <v>0</v>
      </c>
      <c r="F35" s="6">
        <f t="shared" si="1"/>
        <v>0</v>
      </c>
      <c r="I35" s="8" t="s">
        <v>0</v>
      </c>
    </row>
    <row r="36" spans="1:9" ht="12.75">
      <c r="A36" s="37" t="s">
        <v>52</v>
      </c>
      <c r="B36" s="6">
        <v>0</v>
      </c>
      <c r="C36" s="6">
        <v>0</v>
      </c>
      <c r="D36" s="6">
        <v>0</v>
      </c>
      <c r="E36" s="6">
        <v>0</v>
      </c>
      <c r="F36" s="6">
        <f t="shared" si="1"/>
        <v>0</v>
      </c>
      <c r="I36" s="8" t="s">
        <v>0</v>
      </c>
    </row>
    <row r="37" spans="1:6" ht="12.75">
      <c r="A37" s="37" t="s">
        <v>53</v>
      </c>
      <c r="B37" s="6">
        <v>75373.91430537115</v>
      </c>
      <c r="C37" s="6">
        <v>223145.88482442818</v>
      </c>
      <c r="D37" s="6">
        <v>0</v>
      </c>
      <c r="E37" s="6">
        <v>0</v>
      </c>
      <c r="F37" s="6">
        <f t="shared" si="1"/>
        <v>298519.79912979936</v>
      </c>
    </row>
    <row r="38" spans="1:6" ht="12.75">
      <c r="A38" s="37" t="s">
        <v>54</v>
      </c>
      <c r="B38" s="6">
        <v>0</v>
      </c>
      <c r="C38" s="6">
        <v>0</v>
      </c>
      <c r="D38" s="6">
        <v>0</v>
      </c>
      <c r="E38" s="6">
        <v>0</v>
      </c>
      <c r="F38" s="6">
        <f aca="true" t="shared" si="2" ref="F38:F53">SUM(B38:E38)</f>
        <v>0</v>
      </c>
    </row>
    <row r="39" spans="1:6" ht="12.75">
      <c r="A39" s="37" t="s">
        <v>55</v>
      </c>
      <c r="B39" s="6">
        <v>452629.60270130937</v>
      </c>
      <c r="C39" s="6">
        <v>3383779.5069533708</v>
      </c>
      <c r="D39" s="6">
        <v>0</v>
      </c>
      <c r="E39" s="6">
        <v>0</v>
      </c>
      <c r="F39" s="6">
        <f t="shared" si="2"/>
        <v>3836409.10965468</v>
      </c>
    </row>
    <row r="40" spans="1:6" ht="12.75">
      <c r="A40" s="37" t="s">
        <v>56</v>
      </c>
      <c r="B40" s="6">
        <v>188852.85117411663</v>
      </c>
      <c r="C40" s="6">
        <v>1041102.6244280912</v>
      </c>
      <c r="D40" s="6">
        <v>0</v>
      </c>
      <c r="E40" s="6">
        <v>0</v>
      </c>
      <c r="F40" s="6">
        <f t="shared" si="2"/>
        <v>1229955.475602208</v>
      </c>
    </row>
    <row r="41" spans="1:6" ht="12.75">
      <c r="A41" s="37" t="s">
        <v>57</v>
      </c>
      <c r="B41" s="6">
        <v>2308412.8426303696</v>
      </c>
      <c r="C41" s="6">
        <v>10039820.192659047</v>
      </c>
      <c r="D41" s="6">
        <v>0</v>
      </c>
      <c r="E41" s="6">
        <v>0</v>
      </c>
      <c r="F41" s="6">
        <f t="shared" si="2"/>
        <v>12348233.035289416</v>
      </c>
    </row>
    <row r="42" spans="1:6" ht="12.75">
      <c r="A42" s="37" t="s">
        <v>58</v>
      </c>
      <c r="B42" s="6">
        <v>886999.0831393425</v>
      </c>
      <c r="C42" s="6">
        <v>862415.3068218741</v>
      </c>
      <c r="D42" s="6">
        <v>0</v>
      </c>
      <c r="E42" s="6">
        <v>0</v>
      </c>
      <c r="F42" s="6">
        <f t="shared" si="2"/>
        <v>1749414.3899612166</v>
      </c>
    </row>
    <row r="43" spans="1:6" ht="12.75">
      <c r="A43" s="37" t="s">
        <v>59</v>
      </c>
      <c r="B43" s="6">
        <v>281735.09800480295</v>
      </c>
      <c r="C43" s="6">
        <v>976227.4597654502</v>
      </c>
      <c r="D43" s="6">
        <v>0</v>
      </c>
      <c r="E43" s="6">
        <v>0</v>
      </c>
      <c r="F43" s="6">
        <f t="shared" si="2"/>
        <v>1257962.5577702532</v>
      </c>
    </row>
    <row r="44" spans="1:6" ht="12.75">
      <c r="A44" s="37" t="s">
        <v>60</v>
      </c>
      <c r="B44" s="6">
        <v>603497.8305180433</v>
      </c>
      <c r="C44" s="6">
        <v>7301851.610612463</v>
      </c>
      <c r="D44" s="6">
        <v>0</v>
      </c>
      <c r="E44" s="6">
        <v>0</v>
      </c>
      <c r="F44" s="6">
        <f t="shared" si="2"/>
        <v>7905349.441130507</v>
      </c>
    </row>
    <row r="45" spans="1:6" ht="12.75">
      <c r="A45" s="37" t="s">
        <v>61</v>
      </c>
      <c r="B45" s="6">
        <v>0</v>
      </c>
      <c r="C45" s="6">
        <v>157.76539605120738</v>
      </c>
      <c r="D45" s="6">
        <v>0</v>
      </c>
      <c r="E45" s="6">
        <v>0</v>
      </c>
      <c r="F45" s="6">
        <f t="shared" si="2"/>
        <v>157.76539605120738</v>
      </c>
    </row>
    <row r="46" spans="1:6" ht="12.75">
      <c r="A46" s="37" t="s">
        <v>62</v>
      </c>
      <c r="B46" s="6">
        <v>0</v>
      </c>
      <c r="C46" s="6">
        <v>0</v>
      </c>
      <c r="D46" s="6">
        <v>0</v>
      </c>
      <c r="E46" s="6">
        <v>0</v>
      </c>
      <c r="F46" s="6">
        <f t="shared" si="2"/>
        <v>0</v>
      </c>
    </row>
    <row r="47" spans="1:6" ht="12.75">
      <c r="A47" s="37" t="s">
        <v>63</v>
      </c>
      <c r="B47" s="6">
        <v>275531.2465245108</v>
      </c>
      <c r="C47" s="6">
        <v>1221394.785798741</v>
      </c>
      <c r="D47" s="6">
        <v>0</v>
      </c>
      <c r="E47" s="6">
        <v>0</v>
      </c>
      <c r="F47" s="6">
        <f t="shared" si="2"/>
        <v>1496926.032323252</v>
      </c>
    </row>
    <row r="48" spans="1:6" ht="12.75">
      <c r="A48" s="37" t="s">
        <v>64</v>
      </c>
      <c r="B48" s="6">
        <v>196123.32825730467</v>
      </c>
      <c r="C48" s="6">
        <v>564720.9871402325</v>
      </c>
      <c r="D48" s="6">
        <v>0</v>
      </c>
      <c r="E48" s="6">
        <v>0</v>
      </c>
      <c r="F48" s="6">
        <f t="shared" si="2"/>
        <v>760844.3153975371</v>
      </c>
    </row>
    <row r="49" spans="1:6" ht="12.75">
      <c r="A49" s="37" t="s">
        <v>65</v>
      </c>
      <c r="B49" s="6">
        <v>547931.7375799788</v>
      </c>
      <c r="C49" s="6">
        <v>920904.1150306679</v>
      </c>
      <c r="D49" s="6">
        <v>0</v>
      </c>
      <c r="E49" s="6">
        <v>0</v>
      </c>
      <c r="F49" s="6">
        <f t="shared" si="2"/>
        <v>1468835.8526106467</v>
      </c>
    </row>
    <row r="50" spans="1:6" ht="12.75">
      <c r="A50" s="37" t="s">
        <v>66</v>
      </c>
      <c r="B50" s="6">
        <v>467645.2936369126</v>
      </c>
      <c r="C50" s="6">
        <v>4059626.3211151795</v>
      </c>
      <c r="D50" s="6">
        <v>0</v>
      </c>
      <c r="E50" s="6">
        <v>0</v>
      </c>
      <c r="F50" s="6">
        <f t="shared" si="2"/>
        <v>4527271.614752092</v>
      </c>
    </row>
    <row r="51" spans="1:6" ht="12.75">
      <c r="A51" s="37" t="s">
        <v>67</v>
      </c>
      <c r="B51" s="6">
        <v>115354.99194296631</v>
      </c>
      <c r="C51" s="6">
        <v>564983.9886826933</v>
      </c>
      <c r="D51" s="6">
        <v>0</v>
      </c>
      <c r="E51" s="6">
        <v>0</v>
      </c>
      <c r="F51" s="6">
        <f t="shared" si="2"/>
        <v>680338.9806256597</v>
      </c>
    </row>
    <row r="52" spans="1:6" ht="12.75">
      <c r="A52" s="37" t="s">
        <v>68</v>
      </c>
      <c r="B52" s="6">
        <v>2384.1302465434746</v>
      </c>
      <c r="C52" s="6">
        <v>145332.60362329232</v>
      </c>
      <c r="D52" s="6">
        <v>0</v>
      </c>
      <c r="E52" s="6">
        <v>0</v>
      </c>
      <c r="F52" s="6">
        <f t="shared" si="2"/>
        <v>147716.7338698358</v>
      </c>
    </row>
    <row r="53" spans="1:6" ht="12.75">
      <c r="A53" s="37" t="s">
        <v>69</v>
      </c>
      <c r="B53" s="6">
        <v>148656.84734289703</v>
      </c>
      <c r="C53" s="6">
        <v>3149226.142243132</v>
      </c>
      <c r="D53" s="6">
        <v>0</v>
      </c>
      <c r="E53" s="6">
        <v>0</v>
      </c>
      <c r="F53" s="6">
        <f t="shared" si="2"/>
        <v>3297882.989586029</v>
      </c>
    </row>
    <row r="54" spans="1:6" ht="12.75">
      <c r="A54" s="37" t="s">
        <v>70</v>
      </c>
      <c r="B54" s="6">
        <v>560395.5629742149</v>
      </c>
      <c r="C54" s="6">
        <v>1198573.9635973044</v>
      </c>
      <c r="D54" s="6">
        <v>0</v>
      </c>
      <c r="E54" s="6">
        <v>0</v>
      </c>
      <c r="F54" s="6">
        <f>SUM(B54:E54)</f>
        <v>1758969.5265715192</v>
      </c>
    </row>
    <row r="55" spans="1:6" ht="12.75">
      <c r="A55" s="37" t="s">
        <v>71</v>
      </c>
      <c r="B55" s="6">
        <v>30402.156126058035</v>
      </c>
      <c r="C55" s="6">
        <v>212759.9904077176</v>
      </c>
      <c r="D55" s="6">
        <v>0</v>
      </c>
      <c r="E55" s="6">
        <v>0</v>
      </c>
      <c r="F55" s="6">
        <f>SUM(B55:E55)</f>
        <v>243162.1465337756</v>
      </c>
    </row>
    <row r="56" spans="1:6" ht="12.75">
      <c r="A56" s="37" t="s">
        <v>72</v>
      </c>
      <c r="B56" s="6">
        <v>124574.95464510022</v>
      </c>
      <c r="C56" s="6">
        <v>578119.8726929012</v>
      </c>
      <c r="D56" s="6">
        <v>0</v>
      </c>
      <c r="E56" s="6">
        <v>0</v>
      </c>
      <c r="F56" s="6">
        <f>SUM(B56:E56)</f>
        <v>702694.8273380015</v>
      </c>
    </row>
    <row r="57" spans="1:6" ht="12.75">
      <c r="A57" s="37" t="s">
        <v>73</v>
      </c>
      <c r="B57" s="6">
        <v>83179.42169834608</v>
      </c>
      <c r="C57" s="6">
        <v>115689.34594775995</v>
      </c>
      <c r="D57" s="6">
        <v>0</v>
      </c>
      <c r="E57" s="6">
        <v>0</v>
      </c>
      <c r="F57" s="6">
        <f>SUM(B57:E57)</f>
        <v>198868.76764610602</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25339547.35345503</v>
      </c>
      <c r="C60" s="6">
        <f>SUM(C6:C58)</f>
        <v>93567956.65654495</v>
      </c>
      <c r="D60" s="6">
        <f>SUM(D6:D58)</f>
        <v>0</v>
      </c>
      <c r="E60" s="6">
        <f>SUM(E6:E58)</f>
        <v>0</v>
      </c>
      <c r="F60" s="6">
        <f>SUM(F6:F58)</f>
        <v>118907504.01</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Italic"Guarantee Security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the State Guaranty Associations.</oddFooter>
  </headerFooter>
</worksheet>
</file>

<file path=xl/worksheets/sheet33.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3" width="12.125" style="7" bestFit="1" customWidth="1"/>
    <col min="4" max="4" width="6.25390625" style="7" bestFit="1" customWidth="1"/>
    <col min="5" max="5" width="14.375" style="7" bestFit="1" customWidth="1"/>
    <col min="6" max="6" width="13.253906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4" t="s">
        <v>0</v>
      </c>
      <c r="B1" s="127" t="s">
        <v>108</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574940.7068088978</v>
      </c>
      <c r="C6" s="6">
        <v>244903.16205431515</v>
      </c>
      <c r="D6" s="6">
        <v>0</v>
      </c>
      <c r="E6" s="6">
        <v>0</v>
      </c>
      <c r="F6" s="6">
        <f aca="true" t="shared" si="0" ref="F6:F21">SUM(B6:E6)</f>
        <v>819843.8688632129</v>
      </c>
      <c r="H6" s="7" t="s">
        <v>8</v>
      </c>
      <c r="I6" s="8" t="s">
        <v>0</v>
      </c>
    </row>
    <row r="7" spans="1:6" ht="12" customHeight="1">
      <c r="A7" s="37" t="s">
        <v>9</v>
      </c>
      <c r="B7" s="6">
        <v>-4595.672652423462</v>
      </c>
      <c r="C7" s="6">
        <v>0</v>
      </c>
      <c r="D7" s="6">
        <v>0</v>
      </c>
      <c r="E7" s="6">
        <v>0</v>
      </c>
      <c r="F7" s="6">
        <f t="shared" si="0"/>
        <v>-4595.672652423462</v>
      </c>
    </row>
    <row r="8" spans="1:9" ht="12.75">
      <c r="A8" s="37" t="s">
        <v>10</v>
      </c>
      <c r="B8" s="6">
        <v>1384635.2684138087</v>
      </c>
      <c r="C8" s="6">
        <v>77771.97275814362</v>
      </c>
      <c r="D8" s="6">
        <v>0</v>
      </c>
      <c r="E8" s="6">
        <v>0</v>
      </c>
      <c r="F8" s="6">
        <f t="shared" si="0"/>
        <v>1462407.2411719523</v>
      </c>
      <c r="H8" s="7" t="s">
        <v>0</v>
      </c>
      <c r="I8" s="8" t="s">
        <v>0</v>
      </c>
    </row>
    <row r="9" spans="1:9" ht="12.75">
      <c r="A9" s="37" t="s">
        <v>11</v>
      </c>
      <c r="B9" s="6">
        <v>518768.4207179742</v>
      </c>
      <c r="C9" s="6">
        <v>0</v>
      </c>
      <c r="D9" s="6">
        <v>0</v>
      </c>
      <c r="E9" s="6">
        <v>0</v>
      </c>
      <c r="F9" s="6">
        <f t="shared" si="0"/>
        <v>518768.4207179742</v>
      </c>
      <c r="H9" s="7" t="s">
        <v>0</v>
      </c>
      <c r="I9" s="8" t="s">
        <v>0</v>
      </c>
    </row>
    <row r="10" spans="1:9" ht="12.75">
      <c r="A10" s="37" t="s">
        <v>12</v>
      </c>
      <c r="B10" s="6">
        <v>9802024.754319303</v>
      </c>
      <c r="C10" s="6">
        <v>4609404.125415113</v>
      </c>
      <c r="D10" s="6">
        <v>0</v>
      </c>
      <c r="E10" s="6">
        <v>0</v>
      </c>
      <c r="F10" s="6">
        <f t="shared" si="0"/>
        <v>14411428.879734416</v>
      </c>
      <c r="H10" s="7" t="s">
        <v>13</v>
      </c>
      <c r="I10" s="8">
        <v>72462458.31089982</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45312.529811250046</v>
      </c>
      <c r="C13" s="6">
        <v>59899.78434389125</v>
      </c>
      <c r="D13" s="6">
        <v>0</v>
      </c>
      <c r="E13" s="6">
        <v>231744.7685943913</v>
      </c>
      <c r="F13" s="6">
        <f t="shared" si="0"/>
        <v>336957.0827495326</v>
      </c>
      <c r="H13" s="7" t="s">
        <v>18</v>
      </c>
      <c r="I13" s="8">
        <v>79125416</v>
      </c>
    </row>
    <row r="14" spans="1:9" ht="12.75">
      <c r="A14" s="37" t="s">
        <v>19</v>
      </c>
      <c r="B14" s="6">
        <v>0</v>
      </c>
      <c r="C14" s="6">
        <v>0</v>
      </c>
      <c r="D14" s="6">
        <v>0</v>
      </c>
      <c r="E14" s="6">
        <v>0</v>
      </c>
      <c r="F14" s="6">
        <f t="shared" si="0"/>
        <v>0</v>
      </c>
      <c r="H14" s="7" t="s">
        <v>20</v>
      </c>
      <c r="I14" s="8">
        <v>4933933</v>
      </c>
    </row>
    <row r="15" spans="1:9" ht="12.75">
      <c r="A15" s="37" t="s">
        <v>21</v>
      </c>
      <c r="B15" s="6">
        <v>2472956.6666644868</v>
      </c>
      <c r="C15" s="6">
        <v>1753523.682693658</v>
      </c>
      <c r="D15" s="6">
        <v>0</v>
      </c>
      <c r="E15" s="6">
        <v>0</v>
      </c>
      <c r="F15" s="6">
        <f t="shared" si="0"/>
        <v>4226480.349358145</v>
      </c>
      <c r="H15" s="7" t="s">
        <v>22</v>
      </c>
      <c r="I15" s="8">
        <v>2876047.33</v>
      </c>
    </row>
    <row r="16" spans="1:6" ht="12.75">
      <c r="A16" s="37" t="s">
        <v>23</v>
      </c>
      <c r="B16" s="6">
        <v>1193551.4302199353</v>
      </c>
      <c r="C16" s="6">
        <v>0</v>
      </c>
      <c r="D16" s="6">
        <v>0</v>
      </c>
      <c r="E16" s="6">
        <v>110374.58839224563</v>
      </c>
      <c r="F16" s="6">
        <f t="shared" si="0"/>
        <v>1303926.0186121808</v>
      </c>
    </row>
    <row r="17" spans="1:8" ht="12.75">
      <c r="A17" s="37" t="s">
        <v>24</v>
      </c>
      <c r="B17" s="6">
        <v>68202.9866571047</v>
      </c>
      <c r="C17" s="6">
        <v>0</v>
      </c>
      <c r="D17" s="6">
        <v>0</v>
      </c>
      <c r="E17" s="6">
        <v>0</v>
      </c>
      <c r="F17" s="6">
        <f t="shared" si="0"/>
        <v>68202.9866571047</v>
      </c>
      <c r="H17" s="7" t="s">
        <v>25</v>
      </c>
    </row>
    <row r="18" spans="1:9" ht="12.75">
      <c r="A18" s="37" t="s">
        <v>26</v>
      </c>
      <c r="B18" s="6">
        <v>130762.49815405937</v>
      </c>
      <c r="C18" s="6">
        <v>0</v>
      </c>
      <c r="D18" s="6">
        <v>0</v>
      </c>
      <c r="E18" s="6">
        <v>0</v>
      </c>
      <c r="F18" s="6">
        <f t="shared" si="0"/>
        <v>130762.49815405937</v>
      </c>
      <c r="H18" s="7" t="s">
        <v>27</v>
      </c>
      <c r="I18" s="8">
        <v>0</v>
      </c>
    </row>
    <row r="19" spans="1:9" ht="12.75">
      <c r="A19" s="37" t="s">
        <v>28</v>
      </c>
      <c r="B19" s="6">
        <v>13171014.968836056</v>
      </c>
      <c r="C19" s="6">
        <v>3309843.669468308</v>
      </c>
      <c r="D19" s="6">
        <v>0</v>
      </c>
      <c r="E19" s="6">
        <v>2428301.8076903652</v>
      </c>
      <c r="F19" s="6">
        <f t="shared" si="0"/>
        <v>18909160.445994727</v>
      </c>
      <c r="H19" s="7" t="s">
        <v>29</v>
      </c>
      <c r="I19" s="8">
        <v>-1818282.7484705595</v>
      </c>
    </row>
    <row r="20" spans="1:9" ht="12.75">
      <c r="A20" s="37" t="s">
        <v>30</v>
      </c>
      <c r="B20" s="6">
        <v>1232509.90611324</v>
      </c>
      <c r="C20" s="6">
        <v>80288.0155885788</v>
      </c>
      <c r="D20" s="6">
        <v>0</v>
      </c>
      <c r="E20" s="6">
        <v>0</v>
      </c>
      <c r="F20" s="6">
        <f t="shared" si="0"/>
        <v>1312797.9217018187</v>
      </c>
      <c r="H20" s="7" t="s">
        <v>31</v>
      </c>
      <c r="I20" s="8" t="s">
        <v>0</v>
      </c>
    </row>
    <row r="21" spans="1:9" ht="12.75">
      <c r="A21" s="37" t="s">
        <v>32</v>
      </c>
      <c r="B21" s="6">
        <v>1318494.2895187223</v>
      </c>
      <c r="C21" s="6">
        <v>100133.18560580621</v>
      </c>
      <c r="D21" s="6">
        <v>0</v>
      </c>
      <c r="E21" s="6">
        <v>0</v>
      </c>
      <c r="F21" s="6">
        <f t="shared" si="0"/>
        <v>1418627.4751245286</v>
      </c>
      <c r="H21" s="7" t="s">
        <v>33</v>
      </c>
      <c r="I21" s="8">
        <v>370225</v>
      </c>
    </row>
    <row r="22" spans="1:9" ht="12.75">
      <c r="A22" s="37" t="s">
        <v>34</v>
      </c>
      <c r="B22" s="6">
        <v>206913.4828727406</v>
      </c>
      <c r="C22" s="6">
        <v>233743.16636111873</v>
      </c>
      <c r="D22" s="6">
        <v>0</v>
      </c>
      <c r="E22" s="6">
        <v>0</v>
      </c>
      <c r="F22" s="6">
        <f aca="true" t="shared" si="1" ref="F22:F37">SUM(B22:E22)</f>
        <v>440656.6492338593</v>
      </c>
      <c r="H22" s="7" t="s">
        <v>35</v>
      </c>
      <c r="I22" s="8" t="s">
        <v>0</v>
      </c>
    </row>
    <row r="23" spans="1:9" ht="12.75">
      <c r="A23" s="37" t="s">
        <v>36</v>
      </c>
      <c r="B23" s="6">
        <v>462891.51405097963</v>
      </c>
      <c r="C23" s="6">
        <v>16288.087239361395</v>
      </c>
      <c r="D23" s="6">
        <v>0</v>
      </c>
      <c r="E23" s="6">
        <v>0</v>
      </c>
      <c r="F23" s="6">
        <f t="shared" si="1"/>
        <v>479179.601290341</v>
      </c>
      <c r="H23" s="7" t="s">
        <v>37</v>
      </c>
      <c r="I23" s="8">
        <v>53095510</v>
      </c>
    </row>
    <row r="24" spans="1:6" ht="12.75">
      <c r="A24" s="37" t="s">
        <v>38</v>
      </c>
      <c r="B24" s="6">
        <v>-2.418906798533868E-10</v>
      </c>
      <c r="C24" s="6">
        <v>0</v>
      </c>
      <c r="D24" s="6">
        <v>0</v>
      </c>
      <c r="E24" s="6">
        <v>0</v>
      </c>
      <c r="F24" s="6">
        <f t="shared" si="1"/>
        <v>-2.418906798533868E-10</v>
      </c>
    </row>
    <row r="25" spans="1:9" ht="12.75">
      <c r="A25" s="37" t="s">
        <v>39</v>
      </c>
      <c r="B25" s="6">
        <v>91058.47419947735</v>
      </c>
      <c r="C25" s="6">
        <v>0</v>
      </c>
      <c r="D25" s="6">
        <v>0</v>
      </c>
      <c r="E25" s="6">
        <v>63501.257285845466</v>
      </c>
      <c r="F25" s="6">
        <f t="shared" si="1"/>
        <v>154559.73148532282</v>
      </c>
      <c r="H25" s="7" t="s">
        <v>40</v>
      </c>
      <c r="I25" s="8">
        <f>SUM(I10:I15)-SUM(I18:I23)</f>
        <v>107750402.3893704</v>
      </c>
    </row>
    <row r="26" spans="1:9" ht="12.75">
      <c r="A26" s="37" t="s">
        <v>41</v>
      </c>
      <c r="B26" s="6">
        <v>-2.418906798533868E-10</v>
      </c>
      <c r="C26" s="6">
        <v>0</v>
      </c>
      <c r="D26" s="6">
        <v>0</v>
      </c>
      <c r="E26" s="6">
        <v>0</v>
      </c>
      <c r="F26" s="6">
        <f t="shared" si="1"/>
        <v>-2.418906798533868E-10</v>
      </c>
      <c r="H26" s="7" t="s">
        <v>42</v>
      </c>
      <c r="I26" s="8">
        <f>+F60</f>
        <v>107750402.38937046</v>
      </c>
    </row>
    <row r="27" spans="1:6" ht="12.75">
      <c r="A27" s="37" t="s">
        <v>43</v>
      </c>
      <c r="B27" s="6">
        <v>1597124.560170928</v>
      </c>
      <c r="C27" s="6">
        <v>0</v>
      </c>
      <c r="D27" s="6">
        <v>0</v>
      </c>
      <c r="E27" s="6">
        <v>0</v>
      </c>
      <c r="F27" s="6">
        <f t="shared" si="1"/>
        <v>1597124.560170928</v>
      </c>
    </row>
    <row r="28" spans="1:6" ht="12.75">
      <c r="A28" s="37" t="s">
        <v>44</v>
      </c>
      <c r="B28" s="6">
        <v>5151521.760105917</v>
      </c>
      <c r="C28" s="6">
        <v>1623428.6840120829</v>
      </c>
      <c r="D28" s="6">
        <v>0</v>
      </c>
      <c r="E28" s="6">
        <v>3488224.237225752</v>
      </c>
      <c r="F28" s="6">
        <f t="shared" si="1"/>
        <v>10263174.681343753</v>
      </c>
    </row>
    <row r="29" spans="1:6" ht="12.75">
      <c r="A29" s="37" t="s">
        <v>45</v>
      </c>
      <c r="B29" s="6">
        <v>-0.16781304841504213</v>
      </c>
      <c r="C29" s="6">
        <v>63761.61162539541</v>
      </c>
      <c r="D29" s="6">
        <v>0</v>
      </c>
      <c r="E29" s="6">
        <v>2511180.523421855</v>
      </c>
      <c r="F29" s="6">
        <f t="shared" si="1"/>
        <v>2574941.967234202</v>
      </c>
    </row>
    <row r="30" spans="1:6" ht="12.75">
      <c r="A30" s="37" t="s">
        <v>46</v>
      </c>
      <c r="B30" s="6">
        <v>275908.3419503063</v>
      </c>
      <c r="C30" s="6">
        <v>17536.27211991136</v>
      </c>
      <c r="D30" s="6">
        <v>0</v>
      </c>
      <c r="E30" s="6">
        <v>0</v>
      </c>
      <c r="F30" s="6">
        <f t="shared" si="1"/>
        <v>293444.6140702177</v>
      </c>
    </row>
    <row r="31" spans="1:6" ht="12.75">
      <c r="A31" s="37" t="s">
        <v>47</v>
      </c>
      <c r="B31" s="6">
        <v>542778.3135669386</v>
      </c>
      <c r="C31" s="6">
        <v>184057.27584013485</v>
      </c>
      <c r="D31" s="6">
        <v>0</v>
      </c>
      <c r="E31" s="6">
        <v>0</v>
      </c>
      <c r="F31" s="6">
        <f t="shared" si="1"/>
        <v>726835.5894070735</v>
      </c>
    </row>
    <row r="32" spans="1:6" ht="12.75">
      <c r="A32" s="37" t="s">
        <v>48</v>
      </c>
      <c r="B32" s="6">
        <v>242326.64508698502</v>
      </c>
      <c r="C32" s="6">
        <v>115169.63755186585</v>
      </c>
      <c r="D32" s="6">
        <v>0</v>
      </c>
      <c r="E32" s="6">
        <v>0</v>
      </c>
      <c r="F32" s="6">
        <f t="shared" si="1"/>
        <v>357496.28263885085</v>
      </c>
    </row>
    <row r="33" spans="1:6" ht="12.75">
      <c r="A33" s="37" t="s">
        <v>49</v>
      </c>
      <c r="B33" s="6">
        <v>1175107.5098481656</v>
      </c>
      <c r="C33" s="6">
        <v>118833.64767581981</v>
      </c>
      <c r="D33" s="6">
        <v>0</v>
      </c>
      <c r="E33" s="6">
        <v>0</v>
      </c>
      <c r="F33" s="6">
        <f t="shared" si="1"/>
        <v>1293941.1575239855</v>
      </c>
    </row>
    <row r="34" spans="1:6" ht="12.75">
      <c r="A34" s="37" t="s">
        <v>50</v>
      </c>
      <c r="B34" s="6">
        <v>113116.97872441469</v>
      </c>
      <c r="C34" s="6">
        <v>15745.87462307685</v>
      </c>
      <c r="D34" s="6">
        <v>0</v>
      </c>
      <c r="E34" s="6">
        <v>0</v>
      </c>
      <c r="F34" s="6">
        <f t="shared" si="1"/>
        <v>128862.85334749153</v>
      </c>
    </row>
    <row r="35" spans="1:6" ht="12.75">
      <c r="A35" s="37" t="s">
        <v>51</v>
      </c>
      <c r="B35" s="6">
        <v>387445.3930050992</v>
      </c>
      <c r="C35" s="6">
        <v>146713.57632266727</v>
      </c>
      <c r="D35" s="6">
        <v>0</v>
      </c>
      <c r="E35" s="6">
        <v>606407.8009603001</v>
      </c>
      <c r="F35" s="6">
        <f t="shared" si="1"/>
        <v>1140566.7702880665</v>
      </c>
    </row>
    <row r="36" spans="1:6" ht="12.75">
      <c r="A36" s="37" t="s">
        <v>52</v>
      </c>
      <c r="B36" s="6">
        <v>7665572.019270565</v>
      </c>
      <c r="C36" s="6">
        <v>1532639.8977206384</v>
      </c>
      <c r="D36" s="6">
        <v>0</v>
      </c>
      <c r="E36" s="6">
        <v>3475510.127592816</v>
      </c>
      <c r="F36" s="6">
        <f t="shared" si="1"/>
        <v>12673722.044584021</v>
      </c>
    </row>
    <row r="37" spans="1:6" ht="12.75">
      <c r="A37" s="37" t="s">
        <v>53</v>
      </c>
      <c r="B37" s="6">
        <v>208448.76137819962</v>
      </c>
      <c r="C37" s="6">
        <v>48549.85903027377</v>
      </c>
      <c r="D37" s="6">
        <v>0</v>
      </c>
      <c r="E37" s="6">
        <v>0</v>
      </c>
      <c r="F37" s="6">
        <f t="shared" si="1"/>
        <v>256998.6204084734</v>
      </c>
    </row>
    <row r="38" spans="1:6" ht="12.75">
      <c r="A38" s="37" t="s">
        <v>54</v>
      </c>
      <c r="B38" s="6">
        <v>4.837813597067736E-10</v>
      </c>
      <c r="C38" s="6">
        <v>0</v>
      </c>
      <c r="D38" s="6">
        <v>0</v>
      </c>
      <c r="E38" s="6">
        <v>0</v>
      </c>
      <c r="F38" s="6">
        <f aca="true" t="shared" si="2" ref="F38:F53">SUM(B38:E38)</f>
        <v>4.837813597067736E-10</v>
      </c>
    </row>
    <row r="39" spans="1:6" ht="12.75">
      <c r="A39" s="37" t="s">
        <v>55</v>
      </c>
      <c r="B39" s="6">
        <v>3051460.0201899447</v>
      </c>
      <c r="C39" s="6">
        <v>343337.14004169963</v>
      </c>
      <c r="D39" s="6">
        <v>0</v>
      </c>
      <c r="E39" s="6">
        <v>220521.7853701667</v>
      </c>
      <c r="F39" s="6">
        <f t="shared" si="2"/>
        <v>3615318.945601811</v>
      </c>
    </row>
    <row r="40" spans="1:6" ht="12.75">
      <c r="A40" s="37" t="s">
        <v>56</v>
      </c>
      <c r="B40" s="6">
        <v>140023.26872746972</v>
      </c>
      <c r="C40" s="6">
        <v>18997.21867462621</v>
      </c>
      <c r="D40" s="6">
        <v>0</v>
      </c>
      <c r="E40" s="6">
        <v>0</v>
      </c>
      <c r="F40" s="6">
        <f t="shared" si="2"/>
        <v>159020.48740209593</v>
      </c>
    </row>
    <row r="41" spans="1:6" ht="12.75">
      <c r="A41" s="37" t="s">
        <v>57</v>
      </c>
      <c r="B41" s="6">
        <v>3581092.774686645</v>
      </c>
      <c r="C41" s="6">
        <v>314873.2369449527</v>
      </c>
      <c r="D41" s="6">
        <v>0</v>
      </c>
      <c r="E41" s="6">
        <v>480797.1013918563</v>
      </c>
      <c r="F41" s="6">
        <f t="shared" si="2"/>
        <v>4376763.113023453</v>
      </c>
    </row>
    <row r="42" spans="1:6" ht="12.75">
      <c r="A42" s="37" t="s">
        <v>58</v>
      </c>
      <c r="B42" s="6">
        <v>409135.4831793433</v>
      </c>
      <c r="C42" s="6">
        <v>257449.45417399632</v>
      </c>
      <c r="D42" s="6">
        <v>0</v>
      </c>
      <c r="E42" s="6">
        <v>0</v>
      </c>
      <c r="F42" s="6">
        <f t="shared" si="2"/>
        <v>666584.9373533396</v>
      </c>
    </row>
    <row r="43" spans="1:6" ht="12.75">
      <c r="A43" s="37" t="s">
        <v>59</v>
      </c>
      <c r="B43" s="6">
        <v>489786.5974741741</v>
      </c>
      <c r="C43" s="6">
        <v>3299.9262487522055</v>
      </c>
      <c r="D43" s="6">
        <v>0</v>
      </c>
      <c r="E43" s="6">
        <v>0</v>
      </c>
      <c r="F43" s="6">
        <f t="shared" si="2"/>
        <v>493086.52372292633</v>
      </c>
    </row>
    <row r="44" spans="1:6" ht="12.75">
      <c r="A44" s="37" t="s">
        <v>60</v>
      </c>
      <c r="B44" s="6">
        <v>4843009.033320326</v>
      </c>
      <c r="C44" s="6">
        <v>771714.1846807136</v>
      </c>
      <c r="D44" s="6">
        <v>0</v>
      </c>
      <c r="E44" s="6">
        <v>1537390.5633946978</v>
      </c>
      <c r="F44" s="6">
        <f t="shared" si="2"/>
        <v>7152113.781395737</v>
      </c>
    </row>
    <row r="45" spans="1:6" ht="12.75">
      <c r="A45" s="37" t="s">
        <v>61</v>
      </c>
      <c r="B45" s="6">
        <v>0</v>
      </c>
      <c r="C45" s="6">
        <v>0</v>
      </c>
      <c r="D45" s="6">
        <v>0</v>
      </c>
      <c r="E45" s="6">
        <v>0</v>
      </c>
      <c r="F45" s="6">
        <f t="shared" si="2"/>
        <v>0</v>
      </c>
    </row>
    <row r="46" spans="1:6" ht="12.75">
      <c r="A46" s="37" t="s">
        <v>62</v>
      </c>
      <c r="B46" s="6">
        <v>335610.67319738865</v>
      </c>
      <c r="C46" s="6">
        <v>0</v>
      </c>
      <c r="D46" s="6">
        <v>0</v>
      </c>
      <c r="E46" s="6">
        <v>0</v>
      </c>
      <c r="F46" s="6">
        <f t="shared" si="2"/>
        <v>335610.67319738865</v>
      </c>
    </row>
    <row r="47" spans="1:6" ht="12.75">
      <c r="A47" s="37" t="s">
        <v>63</v>
      </c>
      <c r="B47" s="6">
        <v>842842.9314109401</v>
      </c>
      <c r="C47" s="6">
        <v>200209.82639221905</v>
      </c>
      <c r="D47" s="6">
        <v>0</v>
      </c>
      <c r="E47" s="6">
        <v>0</v>
      </c>
      <c r="F47" s="6">
        <f t="shared" si="2"/>
        <v>1043052.7578031592</v>
      </c>
    </row>
    <row r="48" spans="1:6" ht="12.75">
      <c r="A48" s="37" t="s">
        <v>64</v>
      </c>
      <c r="B48" s="6">
        <v>131841.01388498436</v>
      </c>
      <c r="C48" s="6">
        <v>0</v>
      </c>
      <c r="D48" s="6">
        <v>0</v>
      </c>
      <c r="E48" s="6">
        <v>0</v>
      </c>
      <c r="F48" s="6">
        <f t="shared" si="2"/>
        <v>131841.01388498436</v>
      </c>
    </row>
    <row r="49" spans="1:6" ht="12.75">
      <c r="A49" s="37" t="s">
        <v>65</v>
      </c>
      <c r="B49" s="6">
        <v>588396.0062066447</v>
      </c>
      <c r="C49" s="6">
        <v>14035.284472615805</v>
      </c>
      <c r="D49" s="6">
        <v>0</v>
      </c>
      <c r="E49" s="6">
        <v>0</v>
      </c>
      <c r="F49" s="6">
        <f t="shared" si="2"/>
        <v>602431.2906792605</v>
      </c>
    </row>
    <row r="50" spans="1:6" ht="12.75">
      <c r="A50" s="37" t="s">
        <v>66</v>
      </c>
      <c r="B50" s="6">
        <v>4933460.699382747</v>
      </c>
      <c r="C50" s="6">
        <v>1144262.377225586</v>
      </c>
      <c r="D50" s="6">
        <v>0</v>
      </c>
      <c r="E50" s="6">
        <v>2825789.8243581355</v>
      </c>
      <c r="F50" s="6">
        <f t="shared" si="2"/>
        <v>8903512.90096647</v>
      </c>
    </row>
    <row r="51" spans="1:6" ht="12.75">
      <c r="A51" s="37" t="s">
        <v>67</v>
      </c>
      <c r="B51" s="6">
        <v>339887.1096722948</v>
      </c>
      <c r="C51" s="6">
        <v>69249.41862376967</v>
      </c>
      <c r="D51" s="6">
        <v>0</v>
      </c>
      <c r="E51" s="6">
        <v>72.60278896297785</v>
      </c>
      <c r="F51" s="6">
        <f t="shared" si="2"/>
        <v>409209.1310850275</v>
      </c>
    </row>
    <row r="52" spans="1:6" ht="12.75">
      <c r="A52" s="37" t="s">
        <v>68</v>
      </c>
      <c r="B52" s="6">
        <v>48476.00159270328</v>
      </c>
      <c r="C52" s="6">
        <v>2805.0253832249055</v>
      </c>
      <c r="D52" s="6">
        <v>0</v>
      </c>
      <c r="E52" s="6">
        <v>0</v>
      </c>
      <c r="F52" s="6">
        <f t="shared" si="2"/>
        <v>51281.02697592819</v>
      </c>
    </row>
    <row r="53" spans="1:6" ht="12.75">
      <c r="A53" s="37" t="s">
        <v>69</v>
      </c>
      <c r="B53" s="6">
        <v>756855.8580583548</v>
      </c>
      <c r="C53" s="6">
        <v>5750.316956698716</v>
      </c>
      <c r="D53" s="6">
        <v>0</v>
      </c>
      <c r="E53" s="6">
        <v>0</v>
      </c>
      <c r="F53" s="6">
        <f t="shared" si="2"/>
        <v>762606.1750150535</v>
      </c>
    </row>
    <row r="54" spans="1:6" ht="12.75">
      <c r="A54" s="37" t="s">
        <v>70</v>
      </c>
      <c r="B54" s="6">
        <v>897386.0385554965</v>
      </c>
      <c r="C54" s="6">
        <v>220627.4353158237</v>
      </c>
      <c r="D54" s="6">
        <v>0</v>
      </c>
      <c r="E54" s="6">
        <v>0</v>
      </c>
      <c r="F54" s="6">
        <f>SUM(B54:E54)</f>
        <v>1118013.4738713203</v>
      </c>
    </row>
    <row r="55" spans="1:6" ht="12.75">
      <c r="A55" s="37" t="s">
        <v>71</v>
      </c>
      <c r="B55" s="6">
        <v>94079.18841327674</v>
      </c>
      <c r="C55" s="6">
        <v>1050.413576679246</v>
      </c>
      <c r="D55" s="6">
        <v>0</v>
      </c>
      <c r="E55" s="6">
        <v>0</v>
      </c>
      <c r="F55" s="6">
        <f>SUM(B55:E55)</f>
        <v>95129.60198995599</v>
      </c>
    </row>
    <row r="56" spans="1:6" ht="12.75">
      <c r="A56" s="37" t="s">
        <v>72</v>
      </c>
      <c r="B56" s="6">
        <v>200411.50047041543</v>
      </c>
      <c r="C56" s="6">
        <v>198619.77588929547</v>
      </c>
      <c r="D56" s="6">
        <v>0</v>
      </c>
      <c r="E56" s="6">
        <v>0</v>
      </c>
      <c r="F56" s="6">
        <f>SUM(B56:E56)</f>
        <v>399031.2763597109</v>
      </c>
    </row>
    <row r="57" spans="1:6" ht="12.75">
      <c r="A57" s="37" t="s">
        <v>73</v>
      </c>
      <c r="B57" s="6">
        <v>125955.53122602818</v>
      </c>
      <c r="C57" s="6">
        <v>13567.108603016328</v>
      </c>
      <c r="D57" s="6">
        <v>0</v>
      </c>
      <c r="E57" s="6">
        <v>0</v>
      </c>
      <c r="F57" s="6">
        <f>SUM(B57:E57)</f>
        <v>139522.63982904452</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71838502.06964925</v>
      </c>
      <c r="C60" s="6">
        <f>SUM(C6:C58)</f>
        <v>17932083.331253838</v>
      </c>
      <c r="D60" s="6">
        <f>SUM(D6:D58)</f>
        <v>0</v>
      </c>
      <c r="E60" s="6">
        <f>SUM(E6:E58)</f>
        <v>17979816.988467388</v>
      </c>
      <c r="F60" s="6">
        <f>SUM(F6:F58)</f>
        <v>107750402.38937046</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Italic"Inter-American Insurance Company of Illinois&amp;R&amp;"Geneva,Bold"UNAUDITED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4.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customWidth="1"/>
    <col min="2" max="2" width="11.00390625" style="7" customWidth="1"/>
    <col min="3" max="3" width="11.75390625" style="7" customWidth="1"/>
    <col min="4" max="4" width="8.125" style="7" customWidth="1"/>
    <col min="5" max="5" width="14.375" style="7" customWidth="1"/>
    <col min="6" max="6" width="12.125" style="7" customWidth="1"/>
    <col min="7" max="7" width="2.75390625" style="7" customWidth="1"/>
    <col min="8" max="8" width="28.125" style="7" customWidth="1"/>
    <col min="9" max="9" width="14.375" style="8" customWidth="1"/>
    <col min="10" max="16384" width="10.75390625" style="7" customWidth="1"/>
  </cols>
  <sheetData>
    <row r="1" spans="1:6" ht="12.75">
      <c r="A1" s="4" t="s">
        <v>0</v>
      </c>
      <c r="B1" s="127" t="s">
        <v>273</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5886.884573383241</v>
      </c>
      <c r="C6" s="6">
        <v>0</v>
      </c>
      <c r="D6" s="6">
        <v>0</v>
      </c>
      <c r="E6" s="6">
        <v>0</v>
      </c>
      <c r="F6" s="6">
        <f aca="true" t="shared" si="0" ref="F6:F53">SUM(B6:E6)</f>
        <v>5886.884573383241</v>
      </c>
      <c r="H6" s="7" t="s">
        <v>8</v>
      </c>
      <c r="I6" s="8" t="s">
        <v>0</v>
      </c>
    </row>
    <row r="7" spans="1:6" ht="12" customHeight="1">
      <c r="A7" s="37" t="s">
        <v>9</v>
      </c>
      <c r="B7" s="6">
        <v>602</v>
      </c>
      <c r="C7" s="6">
        <v>0</v>
      </c>
      <c r="D7" s="6">
        <v>0</v>
      </c>
      <c r="E7" s="6">
        <v>0</v>
      </c>
      <c r="F7" s="6">
        <f t="shared" si="0"/>
        <v>602</v>
      </c>
    </row>
    <row r="8" spans="1:9" ht="12.75">
      <c r="A8" s="37" t="s">
        <v>10</v>
      </c>
      <c r="B8" s="6">
        <v>81562.66665455006</v>
      </c>
      <c r="C8" s="6">
        <v>48810.96776503773</v>
      </c>
      <c r="D8" s="6">
        <v>0</v>
      </c>
      <c r="E8" s="6">
        <v>0</v>
      </c>
      <c r="F8" s="6">
        <f t="shared" si="0"/>
        <v>130373.63441958779</v>
      </c>
      <c r="H8" s="7" t="s">
        <v>0</v>
      </c>
      <c r="I8" s="8" t="s">
        <v>0</v>
      </c>
    </row>
    <row r="9" spans="1:9" ht="12.75">
      <c r="A9" s="37" t="s">
        <v>11</v>
      </c>
      <c r="B9" s="6">
        <v>13406.970381192634</v>
      </c>
      <c r="C9" s="6">
        <v>12566.209595318789</v>
      </c>
      <c r="D9" s="6">
        <v>0</v>
      </c>
      <c r="E9" s="6">
        <v>0</v>
      </c>
      <c r="F9" s="6">
        <f t="shared" si="0"/>
        <v>25973.179976511423</v>
      </c>
      <c r="H9" s="7" t="s">
        <v>0</v>
      </c>
      <c r="I9" s="8" t="s">
        <v>0</v>
      </c>
    </row>
    <row r="10" spans="1:9" ht="12.75">
      <c r="A10" s="37" t="s">
        <v>12</v>
      </c>
      <c r="B10" s="6">
        <v>1035173.9756611756</v>
      </c>
      <c r="C10" s="6">
        <v>149210.47085743365</v>
      </c>
      <c r="D10" s="6">
        <v>0</v>
      </c>
      <c r="E10" s="6">
        <v>0</v>
      </c>
      <c r="F10" s="6">
        <f t="shared" si="0"/>
        <v>1184384.4465186093</v>
      </c>
      <c r="H10" s="7" t="s">
        <v>13</v>
      </c>
      <c r="I10" s="8">
        <v>12183752</v>
      </c>
    </row>
    <row r="11" spans="1:6" ht="12.75">
      <c r="A11" s="37" t="s">
        <v>14</v>
      </c>
      <c r="B11" s="6">
        <v>34796.24769483002</v>
      </c>
      <c r="C11" s="6">
        <v>16233.952333429108</v>
      </c>
      <c r="D11" s="6">
        <v>0</v>
      </c>
      <c r="E11" s="6">
        <v>0</v>
      </c>
      <c r="F11" s="6">
        <f t="shared" si="0"/>
        <v>51030.200028259125</v>
      </c>
    </row>
    <row r="12" spans="1:8" ht="12.75">
      <c r="A12" s="37" t="s">
        <v>15</v>
      </c>
      <c r="B12" s="6">
        <v>2457.023773741921</v>
      </c>
      <c r="C12" s="6">
        <v>11331.672143322116</v>
      </c>
      <c r="D12" s="6">
        <v>0</v>
      </c>
      <c r="E12" s="6">
        <v>0</v>
      </c>
      <c r="F12" s="6">
        <f t="shared" si="0"/>
        <v>13788.695917064037</v>
      </c>
      <c r="H12" s="7" t="s">
        <v>16</v>
      </c>
    </row>
    <row r="13" spans="1:9" ht="12.75">
      <c r="A13" s="37" t="s">
        <v>17</v>
      </c>
      <c r="B13" s="6">
        <v>0</v>
      </c>
      <c r="C13" s="6">
        <v>0</v>
      </c>
      <c r="D13" s="6">
        <v>0</v>
      </c>
      <c r="E13" s="6">
        <v>0</v>
      </c>
      <c r="F13" s="6">
        <f t="shared" si="0"/>
        <v>0</v>
      </c>
      <c r="H13" s="7" t="s">
        <v>18</v>
      </c>
      <c r="I13" s="8">
        <v>25081</v>
      </c>
    </row>
    <row r="14" spans="1:9" ht="12.75">
      <c r="A14" s="37" t="s">
        <v>19</v>
      </c>
      <c r="B14" s="6">
        <v>316.94286656208743</v>
      </c>
      <c r="C14" s="6">
        <v>0</v>
      </c>
      <c r="D14" s="6">
        <v>0</v>
      </c>
      <c r="E14" s="6">
        <v>0</v>
      </c>
      <c r="F14" s="6">
        <f t="shared" si="0"/>
        <v>316.94286656208743</v>
      </c>
      <c r="H14" s="7" t="s">
        <v>20</v>
      </c>
      <c r="I14" s="8">
        <v>318423</v>
      </c>
    </row>
    <row r="15" spans="1:9" ht="12.75">
      <c r="A15" s="37" t="s">
        <v>21</v>
      </c>
      <c r="B15" s="6">
        <v>30108.07097669901</v>
      </c>
      <c r="C15" s="6">
        <v>40272.18068535321</v>
      </c>
      <c r="D15" s="6">
        <v>0</v>
      </c>
      <c r="E15" s="6">
        <v>0</v>
      </c>
      <c r="F15" s="6">
        <f t="shared" si="0"/>
        <v>70380.25166205222</v>
      </c>
      <c r="H15" s="7" t="s">
        <v>22</v>
      </c>
      <c r="I15" s="8">
        <v>274339.6348800964</v>
      </c>
    </row>
    <row r="16" spans="1:6" ht="12.75">
      <c r="A16" s="37" t="s">
        <v>23</v>
      </c>
      <c r="B16" s="6">
        <v>10984.803896835667</v>
      </c>
      <c r="C16" s="6">
        <v>925.2380498812413</v>
      </c>
      <c r="D16" s="6">
        <v>0</v>
      </c>
      <c r="E16" s="6">
        <v>0</v>
      </c>
      <c r="F16" s="6">
        <f t="shared" si="0"/>
        <v>11910.041946716909</v>
      </c>
    </row>
    <row r="17" spans="1:8" ht="12.75">
      <c r="A17" s="37" t="s">
        <v>24</v>
      </c>
      <c r="B17" s="6">
        <v>2453.3097291680983</v>
      </c>
      <c r="C17" s="6">
        <v>0</v>
      </c>
      <c r="D17" s="6">
        <v>0</v>
      </c>
      <c r="E17" s="6">
        <v>0</v>
      </c>
      <c r="F17" s="6">
        <f t="shared" si="0"/>
        <v>2453.3097291680983</v>
      </c>
      <c r="H17" s="7" t="s">
        <v>25</v>
      </c>
    </row>
    <row r="18" spans="1:9" ht="12.75">
      <c r="A18" s="37" t="s">
        <v>26</v>
      </c>
      <c r="B18" s="6">
        <v>15409.885844108048</v>
      </c>
      <c r="C18" s="6">
        <v>15886.923973660312</v>
      </c>
      <c r="D18" s="6">
        <v>0</v>
      </c>
      <c r="E18" s="6">
        <v>0</v>
      </c>
      <c r="F18" s="6">
        <f t="shared" si="0"/>
        <v>31296.80981776836</v>
      </c>
      <c r="H18" s="7" t="s">
        <v>27</v>
      </c>
      <c r="I18" s="8">
        <v>0</v>
      </c>
    </row>
    <row r="19" spans="1:9" ht="12.75">
      <c r="A19" s="37" t="s">
        <v>28</v>
      </c>
      <c r="B19" s="6">
        <v>0</v>
      </c>
      <c r="C19" s="6">
        <v>0</v>
      </c>
      <c r="D19" s="6">
        <v>0</v>
      </c>
      <c r="E19" s="6">
        <v>0</v>
      </c>
      <c r="F19" s="6">
        <f t="shared" si="0"/>
        <v>0</v>
      </c>
      <c r="H19" s="7" t="s">
        <v>29</v>
      </c>
      <c r="I19" s="8">
        <v>-406387</v>
      </c>
    </row>
    <row r="20" spans="1:9" ht="12.75">
      <c r="A20" s="37" t="s">
        <v>30</v>
      </c>
      <c r="B20" s="6">
        <v>921453.9436828066</v>
      </c>
      <c r="C20" s="6">
        <v>2611929.009123504</v>
      </c>
      <c r="D20" s="6">
        <v>0</v>
      </c>
      <c r="E20" s="6">
        <v>0</v>
      </c>
      <c r="F20" s="6">
        <f t="shared" si="0"/>
        <v>3533382.9528063107</v>
      </c>
      <c r="H20" s="7" t="s">
        <v>31</v>
      </c>
      <c r="I20" s="8" t="s">
        <v>0</v>
      </c>
    </row>
    <row r="21" spans="1:9" ht="12.75">
      <c r="A21" s="37" t="s">
        <v>32</v>
      </c>
      <c r="B21" s="6">
        <v>0</v>
      </c>
      <c r="C21" s="6">
        <v>0</v>
      </c>
      <c r="D21" s="6">
        <v>0</v>
      </c>
      <c r="E21" s="6">
        <v>0</v>
      </c>
      <c r="F21" s="6">
        <f t="shared" si="0"/>
        <v>0</v>
      </c>
      <c r="H21" s="7" t="s">
        <v>33</v>
      </c>
      <c r="I21" s="8">
        <v>1953369</v>
      </c>
    </row>
    <row r="22" spans="1:9" ht="12.75">
      <c r="A22" s="37" t="s">
        <v>34</v>
      </c>
      <c r="B22" s="6">
        <v>19267.569323068998</v>
      </c>
      <c r="C22" s="6">
        <v>11089.556565944156</v>
      </c>
      <c r="D22" s="6">
        <v>0</v>
      </c>
      <c r="E22" s="6">
        <v>0</v>
      </c>
      <c r="F22" s="6">
        <f t="shared" si="0"/>
        <v>30357.125889013154</v>
      </c>
      <c r="H22" s="7" t="s">
        <v>35</v>
      </c>
      <c r="I22" s="8" t="s">
        <v>0</v>
      </c>
    </row>
    <row r="23" spans="1:9" ht="12.75">
      <c r="A23" s="37" t="s">
        <v>36</v>
      </c>
      <c r="B23" s="6">
        <v>1250.6973233449667</v>
      </c>
      <c r="C23" s="6">
        <v>582.3857765194118</v>
      </c>
      <c r="D23" s="6">
        <v>0</v>
      </c>
      <c r="E23" s="6">
        <v>0</v>
      </c>
      <c r="F23" s="6">
        <f t="shared" si="0"/>
        <v>1833.0830998643785</v>
      </c>
      <c r="H23" s="7" t="s">
        <v>37</v>
      </c>
      <c r="I23" s="8">
        <v>1999997</v>
      </c>
    </row>
    <row r="24" spans="1:6" ht="12.75">
      <c r="A24" s="37" t="s">
        <v>38</v>
      </c>
      <c r="B24" s="6">
        <v>3549</v>
      </c>
      <c r="C24" s="6">
        <v>0</v>
      </c>
      <c r="D24" s="6">
        <v>0</v>
      </c>
      <c r="E24" s="6">
        <v>0</v>
      </c>
      <c r="F24" s="6">
        <f t="shared" si="0"/>
        <v>3549</v>
      </c>
    </row>
    <row r="25" spans="1:9" ht="12.75">
      <c r="A25" s="37" t="s">
        <v>39</v>
      </c>
      <c r="B25" s="6">
        <v>0</v>
      </c>
      <c r="C25" s="6">
        <v>0</v>
      </c>
      <c r="D25" s="6">
        <v>0</v>
      </c>
      <c r="E25" s="6">
        <v>0</v>
      </c>
      <c r="F25" s="6">
        <f t="shared" si="0"/>
        <v>0</v>
      </c>
      <c r="H25" s="7" t="s">
        <v>40</v>
      </c>
      <c r="I25" s="8">
        <f>SUM(I10:I15)-SUM(I18:I23)</f>
        <v>9254616.634880096</v>
      </c>
    </row>
    <row r="26" spans="1:9" ht="12.75">
      <c r="A26" s="37" t="s">
        <v>41</v>
      </c>
      <c r="B26" s="6">
        <v>1702.1743348357559</v>
      </c>
      <c r="C26" s="6">
        <v>1771.0338787215637</v>
      </c>
      <c r="D26" s="6">
        <v>0</v>
      </c>
      <c r="E26" s="6">
        <v>0</v>
      </c>
      <c r="F26" s="6">
        <f t="shared" si="0"/>
        <v>3473.2082135573196</v>
      </c>
      <c r="H26" s="7" t="s">
        <v>42</v>
      </c>
      <c r="I26" s="8">
        <f>+F60</f>
        <v>9254616.651217885</v>
      </c>
    </row>
    <row r="27" spans="1:9" ht="12.75">
      <c r="A27" s="37" t="s">
        <v>43</v>
      </c>
      <c r="B27" s="6">
        <v>0</v>
      </c>
      <c r="C27" s="6">
        <v>0</v>
      </c>
      <c r="D27" s="6">
        <v>0</v>
      </c>
      <c r="E27" s="6">
        <v>0</v>
      </c>
      <c r="F27" s="6">
        <f t="shared" si="0"/>
        <v>0</v>
      </c>
      <c r="I27" s="6" t="s">
        <v>0</v>
      </c>
    </row>
    <row r="28" spans="1:9" ht="12.75">
      <c r="A28" s="37" t="s">
        <v>44</v>
      </c>
      <c r="B28" s="6">
        <v>118</v>
      </c>
      <c r="C28" s="6">
        <v>0</v>
      </c>
      <c r="D28" s="6">
        <v>0</v>
      </c>
      <c r="E28" s="6">
        <v>0</v>
      </c>
      <c r="F28" s="6">
        <f t="shared" si="0"/>
        <v>118</v>
      </c>
      <c r="I28" s="6"/>
    </row>
    <row r="29" spans="1:6" ht="12.75">
      <c r="A29" s="37" t="s">
        <v>45</v>
      </c>
      <c r="B29" s="6">
        <v>6482.004831239883</v>
      </c>
      <c r="C29" s="6">
        <v>25448.17461426351</v>
      </c>
      <c r="D29" s="6">
        <v>0</v>
      </c>
      <c r="E29" s="6">
        <v>0</v>
      </c>
      <c r="F29" s="6">
        <f t="shared" si="0"/>
        <v>31930.179445503392</v>
      </c>
    </row>
    <row r="30" spans="1:6" ht="12.75">
      <c r="A30" s="37" t="s">
        <v>46</v>
      </c>
      <c r="B30" s="6">
        <v>0</v>
      </c>
      <c r="C30" s="6">
        <v>0</v>
      </c>
      <c r="D30" s="6">
        <v>0</v>
      </c>
      <c r="E30" s="6">
        <v>0</v>
      </c>
      <c r="F30" s="6">
        <f t="shared" si="0"/>
        <v>0</v>
      </c>
    </row>
    <row r="31" spans="1:6" ht="12.75">
      <c r="A31" s="37" t="s">
        <v>47</v>
      </c>
      <c r="B31" s="6">
        <v>1145104.4621543905</v>
      </c>
      <c r="C31" s="6">
        <v>247724.19298751833</v>
      </c>
      <c r="D31" s="6">
        <v>0</v>
      </c>
      <c r="E31" s="6">
        <v>0</v>
      </c>
      <c r="F31" s="6">
        <f t="shared" si="0"/>
        <v>1392828.655141909</v>
      </c>
    </row>
    <row r="32" spans="1:6" ht="12.75">
      <c r="A32" s="37" t="s">
        <v>48</v>
      </c>
      <c r="B32" s="6">
        <v>710</v>
      </c>
      <c r="C32" s="6">
        <v>0</v>
      </c>
      <c r="D32" s="6">
        <v>0</v>
      </c>
      <c r="E32" s="6">
        <v>0</v>
      </c>
      <c r="F32" s="6">
        <f t="shared" si="0"/>
        <v>710</v>
      </c>
    </row>
    <row r="33" spans="1:6" ht="12.75">
      <c r="A33" s="37" t="s">
        <v>49</v>
      </c>
      <c r="B33" s="6">
        <v>4943.582577980958</v>
      </c>
      <c r="C33" s="6">
        <v>0</v>
      </c>
      <c r="D33" s="6">
        <v>0</v>
      </c>
      <c r="E33" s="6">
        <v>0</v>
      </c>
      <c r="F33" s="6">
        <f t="shared" si="0"/>
        <v>4943.582577980958</v>
      </c>
    </row>
    <row r="34" spans="1:6" ht="12.75">
      <c r="A34" s="37" t="s">
        <v>50</v>
      </c>
      <c r="B34" s="6">
        <v>4955.498348678859</v>
      </c>
      <c r="C34" s="6">
        <v>339.4838154452075</v>
      </c>
      <c r="D34" s="6">
        <v>0</v>
      </c>
      <c r="E34" s="6">
        <v>0</v>
      </c>
      <c r="F34" s="6">
        <f t="shared" si="0"/>
        <v>5294.982164124066</v>
      </c>
    </row>
    <row r="35" spans="1:6" ht="12.75">
      <c r="A35" s="37" t="s">
        <v>51</v>
      </c>
      <c r="B35" s="6">
        <v>0</v>
      </c>
      <c r="C35" s="6">
        <v>0</v>
      </c>
      <c r="D35" s="6">
        <v>0</v>
      </c>
      <c r="E35" s="6">
        <v>0</v>
      </c>
      <c r="F35" s="6">
        <f t="shared" si="0"/>
        <v>0</v>
      </c>
    </row>
    <row r="36" spans="1:6" ht="12.75">
      <c r="A36" s="37" t="s">
        <v>52</v>
      </c>
      <c r="B36" s="6">
        <v>0</v>
      </c>
      <c r="C36" s="6">
        <v>0</v>
      </c>
      <c r="D36" s="6">
        <v>0</v>
      </c>
      <c r="E36" s="6">
        <v>0</v>
      </c>
      <c r="F36" s="6">
        <f t="shared" si="0"/>
        <v>0</v>
      </c>
    </row>
    <row r="37" spans="1:6" ht="12.75">
      <c r="A37" s="37" t="s">
        <v>53</v>
      </c>
      <c r="B37" s="6">
        <v>14715.850177346401</v>
      </c>
      <c r="C37" s="6">
        <v>0</v>
      </c>
      <c r="D37" s="6">
        <v>0</v>
      </c>
      <c r="E37" s="6">
        <v>0</v>
      </c>
      <c r="F37" s="6">
        <f t="shared" si="0"/>
        <v>14715.850177346401</v>
      </c>
    </row>
    <row r="38" spans="1:6" ht="12.75">
      <c r="A38" s="37" t="s">
        <v>54</v>
      </c>
      <c r="B38" s="6">
        <v>0</v>
      </c>
      <c r="C38" s="6">
        <v>0</v>
      </c>
      <c r="D38" s="6">
        <v>0</v>
      </c>
      <c r="E38" s="6">
        <v>0</v>
      </c>
      <c r="F38" s="6">
        <f t="shared" si="0"/>
        <v>0</v>
      </c>
    </row>
    <row r="39" spans="1:6" ht="12.75">
      <c r="A39" s="37" t="s">
        <v>55</v>
      </c>
      <c r="B39" s="6">
        <v>932.8256354029511</v>
      </c>
      <c r="C39" s="6">
        <v>6205.964179480143</v>
      </c>
      <c r="D39" s="6">
        <v>0</v>
      </c>
      <c r="E39" s="6">
        <v>0</v>
      </c>
      <c r="F39" s="6">
        <f t="shared" si="0"/>
        <v>7138.789814883094</v>
      </c>
    </row>
    <row r="40" spans="1:6" ht="12.75">
      <c r="A40" s="37" t="s">
        <v>56</v>
      </c>
      <c r="B40" s="6">
        <v>818</v>
      </c>
      <c r="C40" s="6">
        <v>0</v>
      </c>
      <c r="D40" s="6">
        <v>0</v>
      </c>
      <c r="E40" s="6">
        <v>0</v>
      </c>
      <c r="F40" s="6">
        <f t="shared" si="0"/>
        <v>818</v>
      </c>
    </row>
    <row r="41" spans="1:6" ht="12.75">
      <c r="A41" s="37" t="s">
        <v>57</v>
      </c>
      <c r="B41" s="6">
        <v>10142.404198528719</v>
      </c>
      <c r="C41" s="6">
        <v>11350.540951016796</v>
      </c>
      <c r="D41" s="6">
        <v>0</v>
      </c>
      <c r="E41" s="6">
        <v>0</v>
      </c>
      <c r="F41" s="6">
        <f t="shared" si="0"/>
        <v>21492.945149545514</v>
      </c>
    </row>
    <row r="42" spans="1:6" ht="12.75">
      <c r="A42" s="37" t="s">
        <v>58</v>
      </c>
      <c r="B42" s="6">
        <v>35044.22338842361</v>
      </c>
      <c r="C42" s="6">
        <v>13035.539727690013</v>
      </c>
      <c r="D42" s="6">
        <v>0</v>
      </c>
      <c r="E42" s="6">
        <v>0</v>
      </c>
      <c r="F42" s="6">
        <f t="shared" si="0"/>
        <v>48079.76311611362</v>
      </c>
    </row>
    <row r="43" spans="1:6" ht="12.75">
      <c r="A43" s="37" t="s">
        <v>59</v>
      </c>
      <c r="B43" s="6">
        <v>19457.010779802262</v>
      </c>
      <c r="C43" s="6">
        <v>2130.5102577252346</v>
      </c>
      <c r="D43" s="6">
        <v>0</v>
      </c>
      <c r="E43" s="6">
        <v>0</v>
      </c>
      <c r="F43" s="6">
        <f t="shared" si="0"/>
        <v>21587.5210375275</v>
      </c>
    </row>
    <row r="44" spans="1:6" ht="12.75">
      <c r="A44" s="37" t="s">
        <v>60</v>
      </c>
      <c r="B44" s="6">
        <v>151.57981285193756</v>
      </c>
      <c r="C44" s="6">
        <v>0</v>
      </c>
      <c r="D44" s="6">
        <v>0</v>
      </c>
      <c r="E44" s="6">
        <v>0</v>
      </c>
      <c r="F44" s="6">
        <f t="shared" si="0"/>
        <v>151.57981285193756</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2518.8680131241276</v>
      </c>
      <c r="C47" s="6">
        <v>12.052000062794876</v>
      </c>
      <c r="D47" s="6">
        <v>0</v>
      </c>
      <c r="E47" s="6">
        <v>0</v>
      </c>
      <c r="F47" s="6">
        <f t="shared" si="0"/>
        <v>2530.9200131869225</v>
      </c>
    </row>
    <row r="48" spans="1:6" ht="12.75">
      <c r="A48" s="37" t="s">
        <v>64</v>
      </c>
      <c r="B48" s="6">
        <v>1163.9752421769044</v>
      </c>
      <c r="C48" s="6">
        <v>0</v>
      </c>
      <c r="D48" s="6">
        <v>0</v>
      </c>
      <c r="E48" s="6">
        <v>0</v>
      </c>
      <c r="F48" s="6">
        <f t="shared" si="0"/>
        <v>1163.9752421769044</v>
      </c>
    </row>
    <row r="49" spans="1:6" ht="12.75">
      <c r="A49" s="37" t="s">
        <v>65</v>
      </c>
      <c r="B49" s="6">
        <v>3525.9073593407484</v>
      </c>
      <c r="C49" s="6">
        <v>21003.18517740241</v>
      </c>
      <c r="D49" s="6">
        <v>0</v>
      </c>
      <c r="E49" s="6">
        <v>0</v>
      </c>
      <c r="F49" s="6">
        <f t="shared" si="0"/>
        <v>24529.09253674316</v>
      </c>
    </row>
    <row r="50" spans="1:6" ht="12.75">
      <c r="A50" s="37" t="s">
        <v>66</v>
      </c>
      <c r="B50" s="6">
        <v>2322948.2211197186</v>
      </c>
      <c r="C50" s="6">
        <v>139058.63908387368</v>
      </c>
      <c r="D50" s="6">
        <v>0</v>
      </c>
      <c r="E50" s="6">
        <v>0</v>
      </c>
      <c r="F50" s="6">
        <f t="shared" si="0"/>
        <v>2462006.860203592</v>
      </c>
    </row>
    <row r="51" spans="1:6" ht="12.75">
      <c r="A51" s="37" t="s">
        <v>67</v>
      </c>
      <c r="B51" s="6">
        <v>3299.5135084122</v>
      </c>
      <c r="C51" s="6">
        <v>5491.431427434348</v>
      </c>
      <c r="D51" s="6">
        <v>0</v>
      </c>
      <c r="E51" s="6">
        <v>0</v>
      </c>
      <c r="F51" s="6">
        <f t="shared" si="0"/>
        <v>8790.944935846548</v>
      </c>
    </row>
    <row r="52" spans="1:6" ht="12.75">
      <c r="A52" s="37" t="s">
        <v>68</v>
      </c>
      <c r="B52" s="6">
        <v>6833.143810249965</v>
      </c>
      <c r="C52" s="6">
        <v>0</v>
      </c>
      <c r="D52" s="6">
        <v>0</v>
      </c>
      <c r="E52" s="6">
        <v>0</v>
      </c>
      <c r="F52" s="6">
        <f t="shared" si="0"/>
        <v>6833.143810249965</v>
      </c>
    </row>
    <row r="53" spans="1:6" ht="12.75">
      <c r="A53" s="37" t="s">
        <v>69</v>
      </c>
      <c r="B53" s="6">
        <v>2279.015033766234</v>
      </c>
      <c r="C53" s="6">
        <v>56106.23056701991</v>
      </c>
      <c r="D53" s="6">
        <v>0</v>
      </c>
      <c r="E53" s="6">
        <v>0</v>
      </c>
      <c r="F53" s="6">
        <f t="shared" si="0"/>
        <v>58385.24560078615</v>
      </c>
    </row>
    <row r="54" spans="1:6" ht="12.75">
      <c r="A54" s="37" t="s">
        <v>70</v>
      </c>
      <c r="B54" s="6">
        <v>32107.553577978848</v>
      </c>
      <c r="C54" s="6">
        <v>0</v>
      </c>
      <c r="D54" s="6">
        <v>0</v>
      </c>
      <c r="E54" s="6">
        <v>0</v>
      </c>
      <c r="F54" s="6">
        <f>SUM(B54:E54)</f>
        <v>32107.553577978848</v>
      </c>
    </row>
    <row r="55" spans="1:6" ht="12.75">
      <c r="A55" s="37" t="s">
        <v>71</v>
      </c>
      <c r="B55" s="6">
        <v>731.9961911041391</v>
      </c>
      <c r="C55" s="6">
        <v>0</v>
      </c>
      <c r="D55" s="6">
        <v>0</v>
      </c>
      <c r="E55" s="6">
        <v>0</v>
      </c>
      <c r="F55" s="6">
        <f>SUM(B55:E55)</f>
        <v>731.9961911041391</v>
      </c>
    </row>
    <row r="56" spans="1:6" ht="12.75">
      <c r="A56" s="37" t="s">
        <v>72</v>
      </c>
      <c r="B56" s="6">
        <v>6722.504727563998</v>
      </c>
      <c r="C56" s="6">
        <v>0</v>
      </c>
      <c r="D56" s="6">
        <v>0</v>
      </c>
      <c r="E56" s="6">
        <v>0</v>
      </c>
      <c r="F56" s="6">
        <f>SUM(B56:E56)</f>
        <v>6722.504727563998</v>
      </c>
    </row>
    <row r="57" spans="1:6" ht="12.75">
      <c r="A57" s="37" t="s">
        <v>73</v>
      </c>
      <c r="B57" s="6">
        <v>0</v>
      </c>
      <c r="C57" s="6">
        <v>12.798476441655664</v>
      </c>
      <c r="D57" s="6">
        <v>0</v>
      </c>
      <c r="E57" s="6">
        <v>0</v>
      </c>
      <c r="F57" s="6">
        <f>SUM(B57:E57)</f>
        <v>12.798476441655664</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5806088.307204384</v>
      </c>
      <c r="C60" s="6">
        <f>SUM(C6:C58)</f>
        <v>3448528.3440135</v>
      </c>
      <c r="D60" s="6">
        <f>SUM(D6:D58)</f>
        <v>0</v>
      </c>
      <c r="E60" s="6">
        <f>SUM(E6:E58)</f>
        <v>0</v>
      </c>
      <c r="F60" s="6">
        <f>SUM(F6:F58)</f>
        <v>9254616.651217885</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Italic"International Financial Services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5.xml><?xml version="1.0" encoding="utf-8"?>
<worksheet xmlns="http://schemas.openxmlformats.org/spreadsheetml/2006/main" xmlns:r="http://schemas.openxmlformats.org/officeDocument/2006/relationships">
  <dimension ref="A1:I67"/>
  <sheetViews>
    <sheetView zoomScale="75" zoomScaleNormal="75" workbookViewId="0" topLeftCell="F1">
      <selection activeCell="H20" sqref="H20"/>
    </sheetView>
  </sheetViews>
  <sheetFormatPr defaultColWidth="9.00390625" defaultRowHeight="12.75"/>
  <cols>
    <col min="1" max="1" width="15.75390625" style="7" bestFit="1" customWidth="1"/>
    <col min="2" max="2" width="11.00390625" style="7" bestFit="1" customWidth="1"/>
    <col min="3" max="3" width="12.125" style="7" bestFit="1" customWidth="1"/>
    <col min="4" max="4" width="9.125" style="7"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7" t="s">
        <v>109</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47928.40785124537</v>
      </c>
      <c r="C6" s="6">
        <v>90211.39527990896</v>
      </c>
      <c r="D6" s="6">
        <v>0</v>
      </c>
      <c r="E6" s="6">
        <v>0</v>
      </c>
      <c r="F6" s="6">
        <f aca="true" t="shared" si="0" ref="F6:F21">SUM(B6:E6)</f>
        <v>138139.80313115433</v>
      </c>
      <c r="H6" s="7" t="s">
        <v>8</v>
      </c>
      <c r="I6" s="8" t="s">
        <v>0</v>
      </c>
    </row>
    <row r="7" spans="1:6" ht="12" customHeight="1">
      <c r="A7" s="37" t="s">
        <v>9</v>
      </c>
      <c r="B7" s="6">
        <v>0</v>
      </c>
      <c r="C7" s="6">
        <v>0</v>
      </c>
      <c r="D7" s="6">
        <v>0</v>
      </c>
      <c r="E7" s="6">
        <v>0</v>
      </c>
      <c r="F7" s="6">
        <f t="shared" si="0"/>
        <v>0</v>
      </c>
    </row>
    <row r="8" spans="1:9" ht="12.75">
      <c r="A8" s="37" t="s">
        <v>10</v>
      </c>
      <c r="B8" s="6">
        <v>8948.155390283931</v>
      </c>
      <c r="C8" s="6">
        <v>22464.111259628757</v>
      </c>
      <c r="D8" s="6">
        <v>0</v>
      </c>
      <c r="E8" s="6">
        <v>0</v>
      </c>
      <c r="F8" s="6">
        <f t="shared" si="0"/>
        <v>31412.266649912686</v>
      </c>
      <c r="H8" s="7" t="s">
        <v>0</v>
      </c>
      <c r="I8" s="8" t="s">
        <v>0</v>
      </c>
    </row>
    <row r="9" spans="1:9" ht="12.75">
      <c r="A9" s="37" t="s">
        <v>11</v>
      </c>
      <c r="B9" s="6">
        <v>437.38994536027724</v>
      </c>
      <c r="C9" s="6">
        <v>22301.449392431834</v>
      </c>
      <c r="D9" s="6">
        <v>0</v>
      </c>
      <c r="E9" s="6">
        <v>0</v>
      </c>
      <c r="F9" s="6">
        <f t="shared" si="0"/>
        <v>22738.839337792113</v>
      </c>
      <c r="H9" s="7" t="s">
        <v>0</v>
      </c>
      <c r="I9" s="8" t="s">
        <v>0</v>
      </c>
    </row>
    <row r="10" spans="1:9" ht="12.75">
      <c r="A10" s="37" t="s">
        <v>12</v>
      </c>
      <c r="B10" s="6">
        <v>90921.82154388008</v>
      </c>
      <c r="C10" s="6">
        <v>41682.40820667976</v>
      </c>
      <c r="D10" s="6">
        <v>0</v>
      </c>
      <c r="E10" s="6">
        <v>0</v>
      </c>
      <c r="F10" s="6">
        <f t="shared" si="0"/>
        <v>132604.22975055984</v>
      </c>
      <c r="H10" s="7" t="s">
        <v>13</v>
      </c>
      <c r="I10" s="8">
        <v>67641599.76965086</v>
      </c>
    </row>
    <row r="11" spans="1:6" ht="12.75">
      <c r="A11" s="37" t="s">
        <v>14</v>
      </c>
      <c r="B11" s="6">
        <v>17773.51434152892</v>
      </c>
      <c r="C11" s="6">
        <v>16276.802322187468</v>
      </c>
      <c r="D11" s="6">
        <v>0</v>
      </c>
      <c r="E11" s="6">
        <v>0</v>
      </c>
      <c r="F11" s="6">
        <f t="shared" si="0"/>
        <v>34050.31666371639</v>
      </c>
    </row>
    <row r="12" spans="1:8" ht="12.75">
      <c r="A12" s="37" t="s">
        <v>15</v>
      </c>
      <c r="B12" s="6">
        <v>0</v>
      </c>
      <c r="C12" s="6">
        <v>0</v>
      </c>
      <c r="D12" s="6">
        <v>0</v>
      </c>
      <c r="E12" s="6">
        <v>0</v>
      </c>
      <c r="F12" s="6">
        <f t="shared" si="0"/>
        <v>0</v>
      </c>
      <c r="H12" s="7" t="s">
        <v>16</v>
      </c>
    </row>
    <row r="13" spans="1:9" ht="12.75">
      <c r="A13" s="37" t="s">
        <v>17</v>
      </c>
      <c r="B13" s="6">
        <v>2326.623965128751</v>
      </c>
      <c r="C13" s="6">
        <v>1897.9750178587258</v>
      </c>
      <c r="D13" s="6">
        <v>0</v>
      </c>
      <c r="E13" s="6">
        <v>0</v>
      </c>
      <c r="F13" s="6">
        <f t="shared" si="0"/>
        <v>4224.598982987477</v>
      </c>
      <c r="H13" s="7" t="s">
        <v>18</v>
      </c>
      <c r="I13" s="8">
        <v>314861.05</v>
      </c>
    </row>
    <row r="14" spans="1:9" ht="12.75">
      <c r="A14" s="37" t="s">
        <v>19</v>
      </c>
      <c r="B14" s="6">
        <v>0</v>
      </c>
      <c r="C14" s="6">
        <v>0</v>
      </c>
      <c r="D14" s="6">
        <v>0</v>
      </c>
      <c r="E14" s="6">
        <v>0</v>
      </c>
      <c r="F14" s="6">
        <f t="shared" si="0"/>
        <v>0</v>
      </c>
      <c r="H14" s="7" t="s">
        <v>20</v>
      </c>
      <c r="I14" s="8">
        <v>951463.6</v>
      </c>
    </row>
    <row r="15" spans="1:9" ht="12.75">
      <c r="A15" s="37" t="s">
        <v>21</v>
      </c>
      <c r="B15" s="6">
        <v>299559.71055432875</v>
      </c>
      <c r="C15" s="6">
        <v>433594.0866251745</v>
      </c>
      <c r="D15" s="6">
        <v>0</v>
      </c>
      <c r="E15" s="6">
        <v>0</v>
      </c>
      <c r="F15" s="6">
        <f t="shared" si="0"/>
        <v>733153.7971795032</v>
      </c>
      <c r="H15" s="7" t="s">
        <v>22</v>
      </c>
      <c r="I15" s="8">
        <v>658565.79</v>
      </c>
    </row>
    <row r="16" spans="1:6" ht="12.75">
      <c r="A16" s="37" t="s">
        <v>23</v>
      </c>
      <c r="B16" s="6">
        <v>93734.27145692735</v>
      </c>
      <c r="C16" s="6">
        <v>1483516.6422334097</v>
      </c>
      <c r="D16" s="6">
        <v>0</v>
      </c>
      <c r="E16" s="6">
        <v>0</v>
      </c>
      <c r="F16" s="6">
        <f t="shared" si="0"/>
        <v>1577250.913690337</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46001671.584207796</v>
      </c>
    </row>
    <row r="19" spans="1:9" ht="12.75">
      <c r="A19" s="37" t="s">
        <v>28</v>
      </c>
      <c r="B19" s="6">
        <v>119412.20248988575</v>
      </c>
      <c r="C19" s="6">
        <v>13133.93814131761</v>
      </c>
      <c r="D19" s="6">
        <v>0</v>
      </c>
      <c r="E19" s="6">
        <v>0</v>
      </c>
      <c r="F19" s="6">
        <f t="shared" si="0"/>
        <v>132546.14063120337</v>
      </c>
      <c r="H19" s="7" t="s">
        <v>29</v>
      </c>
      <c r="I19" s="8">
        <v>-131111.8145569294</v>
      </c>
    </row>
    <row r="20" spans="1:9" ht="12.75">
      <c r="A20" s="37" t="s">
        <v>30</v>
      </c>
      <c r="B20" s="6">
        <v>161.3057638119112</v>
      </c>
      <c r="C20" s="6">
        <v>36011.2759438691</v>
      </c>
      <c r="D20" s="6">
        <v>0</v>
      </c>
      <c r="E20" s="6">
        <v>0</v>
      </c>
      <c r="F20" s="6">
        <f t="shared" si="0"/>
        <v>36172.58170768101</v>
      </c>
      <c r="H20" s="7" t="s">
        <v>31</v>
      </c>
      <c r="I20" s="8" t="s">
        <v>0</v>
      </c>
    </row>
    <row r="21" spans="1:9" ht="12.75">
      <c r="A21" s="37" t="s">
        <v>32</v>
      </c>
      <c r="B21" s="6">
        <v>466.09756586835704</v>
      </c>
      <c r="C21" s="6">
        <v>0</v>
      </c>
      <c r="D21" s="6">
        <v>0</v>
      </c>
      <c r="E21" s="6">
        <v>0</v>
      </c>
      <c r="F21" s="6">
        <f t="shared" si="0"/>
        <v>466.09756586835704</v>
      </c>
      <c r="H21" s="7" t="s">
        <v>33</v>
      </c>
      <c r="I21" s="8">
        <v>259235</v>
      </c>
    </row>
    <row r="22" spans="1:9" ht="12.75">
      <c r="A22" s="37" t="s">
        <v>34</v>
      </c>
      <c r="B22" s="6">
        <v>-596.6226605584598</v>
      </c>
      <c r="C22" s="6">
        <v>-1183.0164963128045</v>
      </c>
      <c r="D22" s="6">
        <v>0</v>
      </c>
      <c r="E22" s="6">
        <v>0</v>
      </c>
      <c r="F22" s="6">
        <f aca="true" t="shared" si="1" ref="F22:F37">SUM(B22:E22)</f>
        <v>-1779.6391568712643</v>
      </c>
      <c r="H22" s="7" t="s">
        <v>35</v>
      </c>
      <c r="I22" s="8" t="s">
        <v>0</v>
      </c>
    </row>
    <row r="23" spans="1:9" ht="12.75">
      <c r="A23" s="37" t="s">
        <v>36</v>
      </c>
      <c r="B23" s="6">
        <v>45516.68594164447</v>
      </c>
      <c r="C23" s="6">
        <v>180624.59892703558</v>
      </c>
      <c r="D23" s="6">
        <v>0</v>
      </c>
      <c r="E23" s="6">
        <v>0</v>
      </c>
      <c r="F23" s="6">
        <f t="shared" si="1"/>
        <v>226141.28486868006</v>
      </c>
      <c r="H23" s="7" t="s">
        <v>37</v>
      </c>
      <c r="I23" s="8">
        <v>6294311.247444089</v>
      </c>
    </row>
    <row r="24" spans="1:6" ht="12.75">
      <c r="A24" s="37" t="s">
        <v>38</v>
      </c>
      <c r="B24" s="6">
        <v>131488.73999270715</v>
      </c>
      <c r="C24" s="6">
        <v>45842.71847550036</v>
      </c>
      <c r="D24" s="6">
        <v>0</v>
      </c>
      <c r="E24" s="6">
        <v>0</v>
      </c>
      <c r="F24" s="6">
        <f t="shared" si="1"/>
        <v>177331.4584682075</v>
      </c>
    </row>
    <row r="25" spans="1:9" ht="12.75">
      <c r="A25" s="37" t="s">
        <v>39</v>
      </c>
      <c r="B25" s="6">
        <v>0</v>
      </c>
      <c r="C25" s="6">
        <v>0</v>
      </c>
      <c r="D25" s="6">
        <v>0</v>
      </c>
      <c r="E25" s="6">
        <v>0</v>
      </c>
      <c r="F25" s="6">
        <f t="shared" si="1"/>
        <v>0</v>
      </c>
      <c r="H25" s="7" t="s">
        <v>40</v>
      </c>
      <c r="I25" s="8">
        <f>SUM(I10:I15)-SUM(I18:I23)</f>
        <v>17142384.192555904</v>
      </c>
    </row>
    <row r="26" spans="1:9" ht="12.75">
      <c r="A26" s="37" t="s">
        <v>41</v>
      </c>
      <c r="B26" s="6">
        <v>35311.51671865628</v>
      </c>
      <c r="C26" s="6">
        <v>80834.14039188356</v>
      </c>
      <c r="D26" s="6">
        <v>0</v>
      </c>
      <c r="E26" s="6">
        <v>0</v>
      </c>
      <c r="F26" s="6">
        <f t="shared" si="1"/>
        <v>116145.65711053985</v>
      </c>
      <c r="H26" s="7" t="s">
        <v>42</v>
      </c>
      <c r="I26" s="8">
        <f>+F60</f>
        <v>17142384.19255591</v>
      </c>
    </row>
    <row r="27" spans="1:6" ht="12.75">
      <c r="A27" s="37" t="s">
        <v>43</v>
      </c>
      <c r="B27" s="6">
        <v>0</v>
      </c>
      <c r="C27" s="6">
        <v>0</v>
      </c>
      <c r="D27" s="6">
        <v>0</v>
      </c>
      <c r="E27" s="6">
        <v>0</v>
      </c>
      <c r="F27" s="6">
        <f t="shared" si="1"/>
        <v>0</v>
      </c>
    </row>
    <row r="28" spans="1:6" ht="12.75">
      <c r="A28" s="37" t="s">
        <v>44</v>
      </c>
      <c r="B28" s="6">
        <v>0</v>
      </c>
      <c r="C28" s="6">
        <v>0</v>
      </c>
      <c r="D28" s="6">
        <v>0</v>
      </c>
      <c r="E28" s="6">
        <v>0</v>
      </c>
      <c r="F28" s="6">
        <f t="shared" si="1"/>
        <v>0</v>
      </c>
    </row>
    <row r="29" spans="1:6" ht="12.75">
      <c r="A29" s="37" t="s">
        <v>45</v>
      </c>
      <c r="B29" s="6">
        <v>0</v>
      </c>
      <c r="C29" s="6">
        <v>0</v>
      </c>
      <c r="D29" s="6">
        <v>0</v>
      </c>
      <c r="E29" s="6">
        <v>0</v>
      </c>
      <c r="F29" s="6">
        <f t="shared" si="1"/>
        <v>0</v>
      </c>
    </row>
    <row r="30" spans="1:6" ht="12.75">
      <c r="A30" s="37" t="s">
        <v>46</v>
      </c>
      <c r="B30" s="6">
        <v>4507.691238614907</v>
      </c>
      <c r="C30" s="6">
        <v>54700.58041727437</v>
      </c>
      <c r="D30" s="6">
        <v>0</v>
      </c>
      <c r="E30" s="6">
        <v>0</v>
      </c>
      <c r="F30" s="6">
        <f t="shared" si="1"/>
        <v>59208.27165588927</v>
      </c>
    </row>
    <row r="31" spans="1:6" ht="12.75">
      <c r="A31" s="37" t="s">
        <v>47</v>
      </c>
      <c r="B31" s="6">
        <v>3775.39076136819</v>
      </c>
      <c r="C31" s="6">
        <v>22632.813439239217</v>
      </c>
      <c r="D31" s="6">
        <v>0</v>
      </c>
      <c r="E31" s="6">
        <v>0</v>
      </c>
      <c r="F31" s="6">
        <f t="shared" si="1"/>
        <v>26408.204200607408</v>
      </c>
    </row>
    <row r="32" spans="1:6" ht="12.75">
      <c r="A32" s="37" t="s">
        <v>48</v>
      </c>
      <c r="B32" s="6">
        <v>0</v>
      </c>
      <c r="C32" s="6">
        <v>0</v>
      </c>
      <c r="D32" s="6">
        <v>0</v>
      </c>
      <c r="E32" s="6">
        <v>0</v>
      </c>
      <c r="F32" s="6">
        <f t="shared" si="1"/>
        <v>0</v>
      </c>
    </row>
    <row r="33" spans="1:6" ht="12.75">
      <c r="A33" s="37" t="s">
        <v>49</v>
      </c>
      <c r="B33" s="6">
        <v>0</v>
      </c>
      <c r="C33" s="6">
        <v>0</v>
      </c>
      <c r="D33" s="6">
        <v>0</v>
      </c>
      <c r="E33" s="6">
        <v>0</v>
      </c>
      <c r="F33" s="6">
        <f t="shared" si="1"/>
        <v>0</v>
      </c>
    </row>
    <row r="34" spans="1:6" ht="12.75">
      <c r="A34" s="37" t="s">
        <v>50</v>
      </c>
      <c r="B34" s="6">
        <v>1812.1834758553443</v>
      </c>
      <c r="C34" s="6">
        <v>0</v>
      </c>
      <c r="D34" s="6">
        <v>0</v>
      </c>
      <c r="E34" s="6">
        <v>0</v>
      </c>
      <c r="F34" s="6">
        <f t="shared" si="1"/>
        <v>1812.1834758553443</v>
      </c>
    </row>
    <row r="35" spans="1:6" ht="12.75">
      <c r="A35" s="37" t="s">
        <v>51</v>
      </c>
      <c r="B35" s="6">
        <v>0</v>
      </c>
      <c r="C35" s="6">
        <v>0</v>
      </c>
      <c r="D35" s="6">
        <v>0</v>
      </c>
      <c r="E35" s="6">
        <v>0</v>
      </c>
      <c r="F35" s="6">
        <f t="shared" si="1"/>
        <v>0</v>
      </c>
    </row>
    <row r="36" spans="1:6" ht="12.75">
      <c r="A36" s="37" t="s">
        <v>52</v>
      </c>
      <c r="B36" s="6">
        <v>9289.51194185359</v>
      </c>
      <c r="C36" s="6">
        <v>60178.99556114506</v>
      </c>
      <c r="D36" s="6">
        <v>0</v>
      </c>
      <c r="E36" s="6">
        <v>0</v>
      </c>
      <c r="F36" s="6">
        <f t="shared" si="1"/>
        <v>69468.50750299865</v>
      </c>
    </row>
    <row r="37" spans="1:6" ht="12.75">
      <c r="A37" s="37" t="s">
        <v>53</v>
      </c>
      <c r="B37" s="6">
        <v>18875.130189833664</v>
      </c>
      <c r="C37" s="6">
        <v>0</v>
      </c>
      <c r="D37" s="6">
        <v>0</v>
      </c>
      <c r="E37" s="6">
        <v>0</v>
      </c>
      <c r="F37" s="6">
        <f t="shared" si="1"/>
        <v>18875.130189833664</v>
      </c>
    </row>
    <row r="38" spans="1:6" ht="12.75">
      <c r="A38" s="37" t="s">
        <v>54</v>
      </c>
      <c r="B38" s="6">
        <v>0</v>
      </c>
      <c r="C38" s="6">
        <v>0</v>
      </c>
      <c r="D38" s="6">
        <v>0</v>
      </c>
      <c r="E38" s="6">
        <v>0</v>
      </c>
      <c r="F38" s="6">
        <f aca="true" t="shared" si="2" ref="F38:F53">SUM(B38:E38)</f>
        <v>0</v>
      </c>
    </row>
    <row r="39" spans="1:6" ht="12.75">
      <c r="A39" s="37" t="s">
        <v>55</v>
      </c>
      <c r="B39" s="6">
        <v>388005.1839293893</v>
      </c>
      <c r="C39" s="6">
        <v>2251241.2276218063</v>
      </c>
      <c r="D39" s="6">
        <v>225</v>
      </c>
      <c r="E39" s="6">
        <v>0</v>
      </c>
      <c r="F39" s="6">
        <f t="shared" si="2"/>
        <v>2639471.4115511957</v>
      </c>
    </row>
    <row r="40" spans="1:6" ht="12.75">
      <c r="A40" s="37" t="s">
        <v>56</v>
      </c>
      <c r="B40" s="6">
        <v>0</v>
      </c>
      <c r="C40" s="6">
        <v>0</v>
      </c>
      <c r="D40" s="6">
        <v>0</v>
      </c>
      <c r="E40" s="6">
        <v>0</v>
      </c>
      <c r="F40" s="6">
        <f t="shared" si="2"/>
        <v>0</v>
      </c>
    </row>
    <row r="41" spans="1:6" ht="12.75">
      <c r="A41" s="37" t="s">
        <v>57</v>
      </c>
      <c r="B41" s="6">
        <v>59976.157069606736</v>
      </c>
      <c r="C41" s="6">
        <v>299802.6270779075</v>
      </c>
      <c r="D41" s="6">
        <v>0</v>
      </c>
      <c r="E41" s="6">
        <v>0</v>
      </c>
      <c r="F41" s="6">
        <f t="shared" si="2"/>
        <v>359778.78414751426</v>
      </c>
    </row>
    <row r="42" spans="1:6" ht="12.75">
      <c r="A42" s="37" t="s">
        <v>58</v>
      </c>
      <c r="B42" s="6">
        <v>122518.21061089716</v>
      </c>
      <c r="C42" s="6">
        <v>37406.091163442135</v>
      </c>
      <c r="D42" s="6">
        <v>0</v>
      </c>
      <c r="E42" s="6">
        <v>0</v>
      </c>
      <c r="F42" s="6">
        <f t="shared" si="2"/>
        <v>159924.30177433928</v>
      </c>
    </row>
    <row r="43" spans="1:6" ht="12.75">
      <c r="A43" s="37" t="s">
        <v>59</v>
      </c>
      <c r="B43" s="6">
        <v>7576.006045796206</v>
      </c>
      <c r="C43" s="6">
        <v>16193.482807688744</v>
      </c>
      <c r="D43" s="6">
        <v>0</v>
      </c>
      <c r="E43" s="6">
        <v>0</v>
      </c>
      <c r="F43" s="6">
        <f t="shared" si="2"/>
        <v>23769.488853484952</v>
      </c>
    </row>
    <row r="44" spans="1:6" ht="12.75">
      <c r="A44" s="37" t="s">
        <v>60</v>
      </c>
      <c r="B44" s="6">
        <v>10082.578394340131</v>
      </c>
      <c r="C44" s="6">
        <v>30210.184120416157</v>
      </c>
      <c r="D44" s="6">
        <v>0</v>
      </c>
      <c r="E44" s="6">
        <v>0</v>
      </c>
      <c r="F44" s="6">
        <f t="shared" si="2"/>
        <v>40292.76251475629</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1797163.0856440996</v>
      </c>
      <c r="C47" s="6">
        <v>4887353.164501034</v>
      </c>
      <c r="D47" s="6">
        <v>0</v>
      </c>
      <c r="E47" s="6">
        <v>0</v>
      </c>
      <c r="F47" s="6">
        <f t="shared" si="2"/>
        <v>6684516.250145134</v>
      </c>
    </row>
    <row r="48" spans="1:6" ht="12.75">
      <c r="A48" s="37" t="s">
        <v>64</v>
      </c>
      <c r="B48" s="6">
        <v>76.45993814608192</v>
      </c>
      <c r="C48" s="6">
        <v>0</v>
      </c>
      <c r="D48" s="6">
        <v>0</v>
      </c>
      <c r="E48" s="6">
        <v>0</v>
      </c>
      <c r="F48" s="6">
        <f t="shared" si="2"/>
        <v>76.45993814608192</v>
      </c>
    </row>
    <row r="49" spans="1:6" ht="12.75">
      <c r="A49" s="37" t="s">
        <v>65</v>
      </c>
      <c r="B49" s="6">
        <v>20753.422093471083</v>
      </c>
      <c r="C49" s="6">
        <v>1628085.4305214982</v>
      </c>
      <c r="D49" s="6">
        <v>0</v>
      </c>
      <c r="E49" s="6">
        <v>0</v>
      </c>
      <c r="F49" s="6">
        <f t="shared" si="2"/>
        <v>1648838.8526149692</v>
      </c>
    </row>
    <row r="50" spans="1:6" ht="12.75">
      <c r="A50" s="37" t="s">
        <v>66</v>
      </c>
      <c r="B50" s="6">
        <v>245544.26373914134</v>
      </c>
      <c r="C50" s="6">
        <v>441741.01498222427</v>
      </c>
      <c r="D50" s="6">
        <v>15146.34</v>
      </c>
      <c r="E50" s="6">
        <v>0</v>
      </c>
      <c r="F50" s="6">
        <f t="shared" si="2"/>
        <v>702431.6187213656</v>
      </c>
    </row>
    <row r="51" spans="1:6" ht="12.75">
      <c r="A51" s="37" t="s">
        <v>67</v>
      </c>
      <c r="B51" s="6">
        <v>0</v>
      </c>
      <c r="C51" s="6">
        <v>65916.2203352067</v>
      </c>
      <c r="D51" s="6">
        <v>0</v>
      </c>
      <c r="E51" s="6">
        <v>0</v>
      </c>
      <c r="F51" s="6">
        <f t="shared" si="2"/>
        <v>65916.2203352067</v>
      </c>
    </row>
    <row r="52" spans="1:6" ht="12.75">
      <c r="A52" s="37" t="s">
        <v>68</v>
      </c>
      <c r="B52" s="6">
        <v>0</v>
      </c>
      <c r="C52" s="6">
        <v>0</v>
      </c>
      <c r="D52" s="6">
        <v>0</v>
      </c>
      <c r="E52" s="6">
        <v>0</v>
      </c>
      <c r="F52" s="6">
        <f t="shared" si="2"/>
        <v>0</v>
      </c>
    </row>
    <row r="53" spans="1:6" ht="12.75">
      <c r="A53" s="37" t="s">
        <v>69</v>
      </c>
      <c r="B53" s="6">
        <v>250196.61285464402</v>
      </c>
      <c r="C53" s="6">
        <v>765048.2586075983</v>
      </c>
      <c r="D53" s="6">
        <v>762.5</v>
      </c>
      <c r="E53" s="6">
        <v>0</v>
      </c>
      <c r="F53" s="6">
        <f t="shared" si="2"/>
        <v>1016007.3714622422</v>
      </c>
    </row>
    <row r="54" spans="1:6" ht="12.75">
      <c r="A54" s="37" t="s">
        <v>70</v>
      </c>
      <c r="B54" s="6">
        <v>71352.86904497258</v>
      </c>
      <c r="C54" s="6">
        <v>76.53895135802867</v>
      </c>
      <c r="D54" s="6">
        <v>0</v>
      </c>
      <c r="E54" s="6">
        <v>0</v>
      </c>
      <c r="F54" s="6">
        <f>SUM(B54:E54)</f>
        <v>71429.40799633061</v>
      </c>
    </row>
    <row r="55" spans="1:6" ht="12.75">
      <c r="A55" s="37" t="s">
        <v>71</v>
      </c>
      <c r="B55" s="6">
        <v>31211.96167596127</v>
      </c>
      <c r="C55" s="6">
        <v>151438.02458511788</v>
      </c>
      <c r="D55" s="6">
        <v>0</v>
      </c>
      <c r="E55" s="6">
        <v>0</v>
      </c>
      <c r="F55" s="6">
        <f>SUM(B55:E55)</f>
        <v>182649.98626107915</v>
      </c>
    </row>
    <row r="56" spans="1:6" ht="12.75">
      <c r="A56" s="37" t="s">
        <v>72</v>
      </c>
      <c r="B56" s="6">
        <v>305.4819469331947</v>
      </c>
      <c r="C56" s="6">
        <v>10605.150686758197</v>
      </c>
      <c r="D56" s="6">
        <v>0</v>
      </c>
      <c r="E56" s="6">
        <v>0</v>
      </c>
      <c r="F56" s="6">
        <f>SUM(B56:E56)</f>
        <v>10910.632633691392</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3936412.021455623</v>
      </c>
      <c r="C60" s="6">
        <f>SUM(C6:C58)</f>
        <v>13189838.331100285</v>
      </c>
      <c r="D60" s="6">
        <f>SUM(D6:D58)</f>
        <v>16133.84</v>
      </c>
      <c r="E60" s="6">
        <f>SUM(E6:E58)</f>
        <v>0</v>
      </c>
      <c r="F60" s="6">
        <f>SUM(F6:F58)</f>
        <v>17142384.19255591</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Italic"Investment Life Insurance Company of America &amp;R&amp;"Geneva,Bold"UNAUDITED
 © NOLHGA</oddHeader>
    <oddFooter>&amp;L&amp;B&amp;IFor member company and association use only.  The data utilizes estimates and excludes many costs incurred directly by the State Guarnaty Associations.  It MAY NOT be utilized in protesting actual assessments made by State Guaranty Associations.</oddFooter>
  </headerFooter>
</worksheet>
</file>

<file path=xl/worksheets/sheet36.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1.00390625" style="7" bestFit="1" customWidth="1"/>
    <col min="3" max="3" width="12.1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4" t="s">
        <v>0</v>
      </c>
      <c r="B1" s="127" t="s">
        <v>79</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0</v>
      </c>
      <c r="E6" s="6">
        <v>0</v>
      </c>
      <c r="F6" s="6">
        <f aca="true" t="shared" si="0" ref="F6:F21">SUM(B6:E6)</f>
        <v>0</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147139267</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5573245</v>
      </c>
    </row>
    <row r="14" spans="1:9" ht="12.75">
      <c r="A14" s="37" t="s">
        <v>19</v>
      </c>
      <c r="B14" s="6">
        <v>0</v>
      </c>
      <c r="C14" s="6">
        <v>0</v>
      </c>
      <c r="D14" s="6">
        <v>0</v>
      </c>
      <c r="E14" s="6">
        <v>0</v>
      </c>
      <c r="F14" s="6">
        <f t="shared" si="0"/>
        <v>0</v>
      </c>
      <c r="H14" s="7" t="s">
        <v>20</v>
      </c>
      <c r="I14" s="8">
        <v>3273317</v>
      </c>
    </row>
    <row r="15" spans="1:9" ht="12.75">
      <c r="A15" s="37" t="s">
        <v>21</v>
      </c>
      <c r="B15" s="6">
        <v>0</v>
      </c>
      <c r="C15" s="6">
        <v>0</v>
      </c>
      <c r="D15" s="6">
        <v>0</v>
      </c>
      <c r="E15" s="6">
        <v>0</v>
      </c>
      <c r="F15" s="6">
        <f t="shared" si="0"/>
        <v>0</v>
      </c>
      <c r="H15" s="7" t="s">
        <v>22</v>
      </c>
      <c r="I15" s="8">
        <v>22158.87</v>
      </c>
    </row>
    <row r="16" spans="1:6" ht="12.75">
      <c r="A16" s="37" t="s">
        <v>23</v>
      </c>
      <c r="B16" s="6">
        <v>0</v>
      </c>
      <c r="C16" s="6">
        <v>0</v>
      </c>
      <c r="D16" s="6">
        <v>0</v>
      </c>
      <c r="E16" s="6">
        <v>0</v>
      </c>
      <c r="F16" s="6">
        <f t="shared" si="0"/>
        <v>0</v>
      </c>
    </row>
    <row r="17" spans="1:8" ht="12.75">
      <c r="A17" s="37" t="s">
        <v>24</v>
      </c>
      <c r="B17" s="6">
        <v>0</v>
      </c>
      <c r="C17" s="6">
        <v>19626887.869999997</v>
      </c>
      <c r="D17" s="6">
        <v>0</v>
      </c>
      <c r="E17" s="6">
        <v>0</v>
      </c>
      <c r="F17" s="6">
        <f t="shared" si="0"/>
        <v>19626887.869999997</v>
      </c>
      <c r="H17" s="7" t="s">
        <v>25</v>
      </c>
    </row>
    <row r="18" spans="1:9" ht="12.75">
      <c r="A18" s="37" t="s">
        <v>26</v>
      </c>
      <c r="B18" s="6">
        <v>0</v>
      </c>
      <c r="C18" s="6">
        <v>0</v>
      </c>
      <c r="D18" s="6">
        <v>0</v>
      </c>
      <c r="E18" s="6">
        <v>0</v>
      </c>
      <c r="F18" s="6">
        <f t="shared" si="0"/>
        <v>0</v>
      </c>
      <c r="H18" s="7" t="s">
        <v>27</v>
      </c>
      <c r="I18" s="8">
        <v>120749975</v>
      </c>
    </row>
    <row r="19" spans="1:9" ht="12.75">
      <c r="A19" s="37" t="s">
        <v>28</v>
      </c>
      <c r="B19" s="6">
        <v>0</v>
      </c>
      <c r="C19" s="6">
        <v>0</v>
      </c>
      <c r="D19" s="6">
        <v>0</v>
      </c>
      <c r="E19" s="6">
        <v>0</v>
      </c>
      <c r="F19" s="6">
        <f t="shared" si="0"/>
        <v>0</v>
      </c>
      <c r="H19" s="7" t="s">
        <v>29</v>
      </c>
      <c r="I19" s="8">
        <v>0</v>
      </c>
    </row>
    <row r="20" spans="1:9" ht="12.75">
      <c r="A20" s="37" t="s">
        <v>30</v>
      </c>
      <c r="B20" s="6">
        <v>0</v>
      </c>
      <c r="C20" s="6">
        <v>0</v>
      </c>
      <c r="D20" s="6">
        <v>0</v>
      </c>
      <c r="E20" s="6">
        <v>0</v>
      </c>
      <c r="F20" s="6">
        <f t="shared" si="0"/>
        <v>0</v>
      </c>
      <c r="H20" s="7" t="s">
        <v>31</v>
      </c>
      <c r="I20" s="8" t="s">
        <v>0</v>
      </c>
    </row>
    <row r="21" spans="1:9" ht="12.75">
      <c r="A21" s="37" t="s">
        <v>32</v>
      </c>
      <c r="B21" s="6">
        <v>0</v>
      </c>
      <c r="C21" s="6">
        <v>0</v>
      </c>
      <c r="D21" s="6">
        <v>0</v>
      </c>
      <c r="E21" s="6">
        <v>0</v>
      </c>
      <c r="F21" s="6">
        <f t="shared" si="0"/>
        <v>0</v>
      </c>
      <c r="H21" s="7" t="s">
        <v>33</v>
      </c>
      <c r="I21" s="8">
        <v>10434763</v>
      </c>
    </row>
    <row r="22" spans="1:9" ht="12.75">
      <c r="A22" s="37" t="s">
        <v>34</v>
      </c>
      <c r="B22" s="6">
        <v>0</v>
      </c>
      <c r="C22" s="6">
        <v>0</v>
      </c>
      <c r="D22" s="6">
        <v>0</v>
      </c>
      <c r="E22" s="6">
        <v>0</v>
      </c>
      <c r="F22" s="6">
        <f aca="true" t="shared" si="1" ref="F22:F37">SUM(B22:E22)</f>
        <v>0</v>
      </c>
      <c r="H22" s="7" t="s">
        <v>35</v>
      </c>
      <c r="I22" s="8" t="s">
        <v>0</v>
      </c>
    </row>
    <row r="23" spans="1:9" ht="12.75">
      <c r="A23" s="37" t="s">
        <v>36</v>
      </c>
      <c r="B23" s="6">
        <v>0</v>
      </c>
      <c r="C23" s="6">
        <v>0</v>
      </c>
      <c r="D23" s="6">
        <v>0</v>
      </c>
      <c r="E23" s="6">
        <v>0</v>
      </c>
      <c r="F23" s="6">
        <f t="shared" si="1"/>
        <v>0</v>
      </c>
      <c r="H23" s="7" t="s">
        <v>37</v>
      </c>
      <c r="I23" s="8">
        <v>5196362</v>
      </c>
    </row>
    <row r="24" spans="1:6" ht="12.75">
      <c r="A24" s="37" t="s">
        <v>38</v>
      </c>
      <c r="B24" s="6">
        <v>0</v>
      </c>
      <c r="C24" s="6">
        <v>0</v>
      </c>
      <c r="D24" s="6">
        <v>0</v>
      </c>
      <c r="E24" s="6">
        <v>0</v>
      </c>
      <c r="F24" s="6">
        <f t="shared" si="1"/>
        <v>0</v>
      </c>
    </row>
    <row r="25" spans="1:9" ht="12.75">
      <c r="A25" s="37" t="s">
        <v>39</v>
      </c>
      <c r="B25" s="6">
        <v>0</v>
      </c>
      <c r="C25" s="6">
        <v>0</v>
      </c>
      <c r="D25" s="6">
        <v>0</v>
      </c>
      <c r="E25" s="6">
        <v>0</v>
      </c>
      <c r="F25" s="6">
        <f t="shared" si="1"/>
        <v>0</v>
      </c>
      <c r="H25" s="7" t="s">
        <v>40</v>
      </c>
      <c r="I25" s="8">
        <f>SUM(I10:I15)-SUM(I18:I23)</f>
        <v>19626887.870000005</v>
      </c>
    </row>
    <row r="26" spans="1:9" ht="12.75">
      <c r="A26" s="37" t="s">
        <v>41</v>
      </c>
      <c r="B26" s="6">
        <v>0</v>
      </c>
      <c r="C26" s="6">
        <v>0</v>
      </c>
      <c r="D26" s="6">
        <v>0</v>
      </c>
      <c r="E26" s="6">
        <v>0</v>
      </c>
      <c r="F26" s="6">
        <f t="shared" si="1"/>
        <v>0</v>
      </c>
      <c r="H26" s="7" t="s">
        <v>42</v>
      </c>
      <c r="I26" s="8">
        <f>+F60</f>
        <v>19626887.869999997</v>
      </c>
    </row>
    <row r="27" spans="1:6" ht="12.75">
      <c r="A27" s="37" t="s">
        <v>43</v>
      </c>
      <c r="B27" s="6">
        <v>0</v>
      </c>
      <c r="C27" s="6">
        <v>0</v>
      </c>
      <c r="D27" s="6">
        <v>0</v>
      </c>
      <c r="E27" s="6">
        <v>0</v>
      </c>
      <c r="F27" s="6">
        <f t="shared" si="1"/>
        <v>0</v>
      </c>
    </row>
    <row r="28" spans="1:6" ht="12.75">
      <c r="A28" s="37" t="s">
        <v>44</v>
      </c>
      <c r="B28" s="6">
        <v>0</v>
      </c>
      <c r="C28" s="6">
        <v>0</v>
      </c>
      <c r="D28" s="6">
        <v>0</v>
      </c>
      <c r="E28" s="6">
        <v>0</v>
      </c>
      <c r="F28" s="6">
        <f t="shared" si="1"/>
        <v>0</v>
      </c>
    </row>
    <row r="29" spans="1:6" ht="12.75">
      <c r="A29" s="37" t="s">
        <v>45</v>
      </c>
      <c r="B29" s="6">
        <v>0</v>
      </c>
      <c r="C29" s="6">
        <v>0</v>
      </c>
      <c r="D29" s="6">
        <v>0</v>
      </c>
      <c r="E29" s="6">
        <v>0</v>
      </c>
      <c r="F29" s="6">
        <f t="shared" si="1"/>
        <v>0</v>
      </c>
    </row>
    <row r="30" spans="1:6" ht="12.75">
      <c r="A30" s="37" t="s">
        <v>46</v>
      </c>
      <c r="B30" s="6">
        <v>0</v>
      </c>
      <c r="C30" s="6">
        <v>0</v>
      </c>
      <c r="D30" s="6">
        <v>0</v>
      </c>
      <c r="E30" s="6">
        <v>0</v>
      </c>
      <c r="F30" s="6">
        <f t="shared" si="1"/>
        <v>0</v>
      </c>
    </row>
    <row r="31" spans="1:6" ht="12.75">
      <c r="A31" s="37" t="s">
        <v>47</v>
      </c>
      <c r="B31" s="6">
        <v>0</v>
      </c>
      <c r="C31" s="6">
        <v>0</v>
      </c>
      <c r="D31" s="6">
        <v>0</v>
      </c>
      <c r="E31" s="6">
        <v>0</v>
      </c>
      <c r="F31" s="6">
        <f t="shared" si="1"/>
        <v>0</v>
      </c>
    </row>
    <row r="32" spans="1:6" ht="12.75">
      <c r="A32" s="37" t="s">
        <v>48</v>
      </c>
      <c r="B32" s="6">
        <v>0</v>
      </c>
      <c r="C32" s="6">
        <v>0</v>
      </c>
      <c r="D32" s="6">
        <v>0</v>
      </c>
      <c r="E32" s="6">
        <v>0</v>
      </c>
      <c r="F32" s="6">
        <f t="shared" si="1"/>
        <v>0</v>
      </c>
    </row>
    <row r="33" spans="1:6" ht="12.75">
      <c r="A33" s="37" t="s">
        <v>49</v>
      </c>
      <c r="B33" s="6">
        <v>0</v>
      </c>
      <c r="C33" s="6">
        <v>0</v>
      </c>
      <c r="D33" s="6">
        <v>0</v>
      </c>
      <c r="E33" s="6">
        <v>0</v>
      </c>
      <c r="F33" s="6">
        <f t="shared" si="1"/>
        <v>0</v>
      </c>
    </row>
    <row r="34" spans="1:6" ht="12.75">
      <c r="A34" s="37" t="s">
        <v>50</v>
      </c>
      <c r="B34" s="6">
        <v>0</v>
      </c>
      <c r="C34" s="6">
        <v>0</v>
      </c>
      <c r="D34" s="6">
        <v>0</v>
      </c>
      <c r="E34" s="6">
        <v>0</v>
      </c>
      <c r="F34" s="6">
        <f t="shared" si="1"/>
        <v>0</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0</v>
      </c>
      <c r="C37" s="6">
        <v>0</v>
      </c>
      <c r="D37" s="6">
        <v>0</v>
      </c>
      <c r="E37" s="6">
        <v>0</v>
      </c>
      <c r="F37" s="6">
        <f t="shared" si="1"/>
        <v>0</v>
      </c>
    </row>
    <row r="38" spans="1:6" ht="12.75">
      <c r="A38" s="37" t="s">
        <v>54</v>
      </c>
      <c r="B38" s="6">
        <v>0</v>
      </c>
      <c r="C38" s="6">
        <v>0</v>
      </c>
      <c r="D38" s="6">
        <v>0</v>
      </c>
      <c r="E38" s="6">
        <v>0</v>
      </c>
      <c r="F38" s="6">
        <f aca="true" t="shared" si="2" ref="F38:F53">SUM(B38:E38)</f>
        <v>0</v>
      </c>
    </row>
    <row r="39" spans="1:6" ht="12.75">
      <c r="A39" s="37" t="s">
        <v>55</v>
      </c>
      <c r="B39" s="6">
        <v>0</v>
      </c>
      <c r="C39" s="6">
        <v>0</v>
      </c>
      <c r="D39" s="6">
        <v>0</v>
      </c>
      <c r="E39" s="6">
        <v>0</v>
      </c>
      <c r="F39" s="6">
        <f t="shared" si="2"/>
        <v>0</v>
      </c>
    </row>
    <row r="40" spans="1:6" ht="12.75">
      <c r="A40" s="37" t="s">
        <v>56</v>
      </c>
      <c r="B40" s="6">
        <v>0</v>
      </c>
      <c r="C40" s="6">
        <v>0</v>
      </c>
      <c r="D40" s="6">
        <v>0</v>
      </c>
      <c r="E40" s="6">
        <v>0</v>
      </c>
      <c r="F40" s="6">
        <f t="shared" si="2"/>
        <v>0</v>
      </c>
    </row>
    <row r="41" spans="1:6" ht="12.75">
      <c r="A41" s="37" t="s">
        <v>57</v>
      </c>
      <c r="B41" s="6">
        <v>0</v>
      </c>
      <c r="C41" s="6">
        <v>0</v>
      </c>
      <c r="D41" s="6">
        <v>0</v>
      </c>
      <c r="E41" s="6">
        <v>0</v>
      </c>
      <c r="F41" s="6">
        <f t="shared" si="2"/>
        <v>0</v>
      </c>
    </row>
    <row r="42" spans="1:6" ht="12.75">
      <c r="A42" s="37" t="s">
        <v>58</v>
      </c>
      <c r="B42" s="6">
        <v>0</v>
      </c>
      <c r="C42" s="6">
        <v>0</v>
      </c>
      <c r="D42" s="6">
        <v>0</v>
      </c>
      <c r="E42" s="6">
        <v>0</v>
      </c>
      <c r="F42" s="6">
        <f t="shared" si="2"/>
        <v>0</v>
      </c>
    </row>
    <row r="43" spans="1:6" ht="12.75">
      <c r="A43" s="37" t="s">
        <v>59</v>
      </c>
      <c r="B43" s="6">
        <v>0</v>
      </c>
      <c r="C43" s="6">
        <v>0</v>
      </c>
      <c r="D43" s="6">
        <v>0</v>
      </c>
      <c r="E43" s="6">
        <v>0</v>
      </c>
      <c r="F43" s="6">
        <f t="shared" si="2"/>
        <v>0</v>
      </c>
    </row>
    <row r="44" spans="1:6" ht="12.75">
      <c r="A44" s="37" t="s">
        <v>60</v>
      </c>
      <c r="B44" s="6">
        <v>0</v>
      </c>
      <c r="C44" s="6">
        <v>0</v>
      </c>
      <c r="D44" s="6">
        <v>0</v>
      </c>
      <c r="E44" s="6">
        <v>0</v>
      </c>
      <c r="F44" s="6">
        <f t="shared" si="2"/>
        <v>0</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0</v>
      </c>
      <c r="C47" s="6">
        <v>0</v>
      </c>
      <c r="D47" s="6">
        <v>0</v>
      </c>
      <c r="E47" s="6">
        <v>0</v>
      </c>
      <c r="F47" s="6">
        <f t="shared" si="2"/>
        <v>0</v>
      </c>
    </row>
    <row r="48" spans="1:6" ht="12.75">
      <c r="A48" s="37" t="s">
        <v>64</v>
      </c>
      <c r="B48" s="6">
        <v>0</v>
      </c>
      <c r="C48" s="6">
        <v>0</v>
      </c>
      <c r="D48" s="6">
        <v>0</v>
      </c>
      <c r="E48" s="6">
        <v>0</v>
      </c>
      <c r="F48" s="6">
        <f t="shared" si="2"/>
        <v>0</v>
      </c>
    </row>
    <row r="49" spans="1:6" ht="12.75">
      <c r="A49" s="37" t="s">
        <v>65</v>
      </c>
      <c r="B49" s="6">
        <v>0</v>
      </c>
      <c r="C49" s="6">
        <v>0</v>
      </c>
      <c r="D49" s="6">
        <v>0</v>
      </c>
      <c r="E49" s="6">
        <v>0</v>
      </c>
      <c r="F49" s="6">
        <f t="shared" si="2"/>
        <v>0</v>
      </c>
    </row>
    <row r="50" spans="1:6" ht="12.75">
      <c r="A50" s="37" t="s">
        <v>66</v>
      </c>
      <c r="B50" s="6">
        <v>0</v>
      </c>
      <c r="C50" s="6">
        <v>0</v>
      </c>
      <c r="D50" s="6">
        <v>0</v>
      </c>
      <c r="E50" s="6">
        <v>0</v>
      </c>
      <c r="F50" s="6">
        <f t="shared" si="2"/>
        <v>0</v>
      </c>
    </row>
    <row r="51" spans="1:6" ht="12.75">
      <c r="A51" s="37" t="s">
        <v>67</v>
      </c>
      <c r="B51" s="6">
        <v>0</v>
      </c>
      <c r="C51" s="6">
        <v>0</v>
      </c>
      <c r="D51" s="6">
        <v>0</v>
      </c>
      <c r="E51" s="6">
        <v>0</v>
      </c>
      <c r="F51" s="6">
        <f t="shared" si="2"/>
        <v>0</v>
      </c>
    </row>
    <row r="52" spans="1:6" ht="12.75">
      <c r="A52" s="37" t="s">
        <v>68</v>
      </c>
      <c r="B52" s="6">
        <v>0</v>
      </c>
      <c r="C52" s="6">
        <v>0</v>
      </c>
      <c r="D52" s="6">
        <v>0</v>
      </c>
      <c r="E52" s="6">
        <v>0</v>
      </c>
      <c r="F52" s="6">
        <f t="shared" si="2"/>
        <v>0</v>
      </c>
    </row>
    <row r="53" spans="1:6" ht="12.75">
      <c r="A53" s="37" t="s">
        <v>69</v>
      </c>
      <c r="B53" s="6">
        <v>0</v>
      </c>
      <c r="C53" s="6">
        <v>0</v>
      </c>
      <c r="D53" s="6">
        <v>0</v>
      </c>
      <c r="E53" s="6">
        <v>0</v>
      </c>
      <c r="F53" s="6">
        <f t="shared" si="2"/>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0</v>
      </c>
      <c r="C60" s="6">
        <f>SUM(C6:C58)</f>
        <v>19626887.869999997</v>
      </c>
      <c r="D60" s="6">
        <f>SUM(D6:D58)</f>
        <v>0</v>
      </c>
      <c r="E60" s="6">
        <f>SUM(E6:E58)</f>
        <v>0</v>
      </c>
      <c r="F60" s="6">
        <f>SUM(F6:F58)</f>
        <v>19626887.869999997</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Italic"Investors Equity Life Insurance Company of Hawaii, LTD&amp;R&amp;"Geneva,Bold"UNAUDITED
© NOLHGA</oddHeader>
    <oddFooter>&amp;L&amp;B&amp;IFor member company and association use only.  The data utilizes estimates and excludes many costs incurred directly by State Guaranty Associations.  It MAY NOT be utilized in protesting actual assessments made by State Guaranty Associations.</oddFooter>
  </headerFooter>
</worksheet>
</file>

<file path=xl/worksheets/sheet37.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2.125" style="7" bestFit="1" customWidth="1"/>
    <col min="3" max="3" width="11.753906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3.875" style="8" bestFit="1" customWidth="1"/>
    <col min="10" max="16384" width="10.75390625" style="7" customWidth="1"/>
  </cols>
  <sheetData>
    <row r="1" spans="1:6" ht="12.75">
      <c r="A1" s="4" t="s">
        <v>0</v>
      </c>
      <c r="B1" s="127" t="s">
        <v>80</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239382.66382618155</v>
      </c>
      <c r="C6" s="6">
        <v>9307.001993300102</v>
      </c>
      <c r="D6" s="6">
        <v>0</v>
      </c>
      <c r="E6" s="6">
        <v>0</v>
      </c>
      <c r="F6" s="6">
        <f aca="true" t="shared" si="0" ref="F6:F21">SUM(B6:E6)</f>
        <v>248689.66581948166</v>
      </c>
      <c r="H6" s="7" t="s">
        <v>8</v>
      </c>
      <c r="I6" s="8" t="s">
        <v>0</v>
      </c>
    </row>
    <row r="7" spans="1:6" ht="12" customHeight="1">
      <c r="A7" s="37" t="s">
        <v>9</v>
      </c>
      <c r="B7" s="6">
        <v>26779.342293240654</v>
      </c>
      <c r="C7" s="6">
        <v>3687.289402104783</v>
      </c>
      <c r="D7" s="6">
        <v>0</v>
      </c>
      <c r="E7" s="6">
        <v>0</v>
      </c>
      <c r="F7" s="6">
        <f t="shared" si="0"/>
        <v>30466.631695345437</v>
      </c>
    </row>
    <row r="8" spans="1:9" ht="12.75">
      <c r="A8" s="37" t="s">
        <v>10</v>
      </c>
      <c r="B8" s="6">
        <v>466953.0572541647</v>
      </c>
      <c r="C8" s="6">
        <v>103663.74539206899</v>
      </c>
      <c r="D8" s="6">
        <v>0</v>
      </c>
      <c r="E8" s="6">
        <v>0</v>
      </c>
      <c r="F8" s="6">
        <f t="shared" si="0"/>
        <v>570616.8026462337</v>
      </c>
      <c r="H8" s="7" t="s">
        <v>0</v>
      </c>
      <c r="I8" s="8" t="s">
        <v>0</v>
      </c>
    </row>
    <row r="9" spans="1:9" ht="12.75">
      <c r="A9" s="37" t="s">
        <v>11</v>
      </c>
      <c r="B9" s="6">
        <v>122329.2095292653</v>
      </c>
      <c r="C9" s="6">
        <v>14932.342655315035</v>
      </c>
      <c r="D9" s="6">
        <v>0</v>
      </c>
      <c r="E9" s="6">
        <v>0</v>
      </c>
      <c r="F9" s="6">
        <f t="shared" si="0"/>
        <v>137261.55218458033</v>
      </c>
      <c r="H9" s="7" t="s">
        <v>0</v>
      </c>
      <c r="I9" s="8" t="s">
        <v>0</v>
      </c>
    </row>
    <row r="10" spans="1:9" ht="12.75">
      <c r="A10" s="37" t="s">
        <v>12</v>
      </c>
      <c r="B10" s="6">
        <v>141298.0015130397</v>
      </c>
      <c r="C10" s="6">
        <v>96328.99634158955</v>
      </c>
      <c r="D10" s="6">
        <v>0</v>
      </c>
      <c r="E10" s="6">
        <v>0</v>
      </c>
      <c r="F10" s="6">
        <f t="shared" si="0"/>
        <v>237626.99785462924</v>
      </c>
      <c r="H10" s="7" t="s">
        <v>13</v>
      </c>
      <c r="I10" s="8">
        <v>765438159.4649717</v>
      </c>
    </row>
    <row r="11" spans="1:6" ht="12.75">
      <c r="A11" s="37" t="s">
        <v>14</v>
      </c>
      <c r="B11" s="6">
        <v>172547.77360832505</v>
      </c>
      <c r="C11" s="6">
        <v>30066.35435966801</v>
      </c>
      <c r="D11" s="6">
        <v>0</v>
      </c>
      <c r="E11" s="6">
        <v>0</v>
      </c>
      <c r="F11" s="6">
        <f t="shared" si="0"/>
        <v>202614.12796799306</v>
      </c>
    </row>
    <row r="12" spans="1:8" ht="12.75">
      <c r="A12" s="37" t="s">
        <v>15</v>
      </c>
      <c r="B12" s="6">
        <v>112860.09631434758</v>
      </c>
      <c r="C12" s="6">
        <v>9436.824436583527</v>
      </c>
      <c r="D12" s="6">
        <v>0</v>
      </c>
      <c r="E12" s="6">
        <v>0</v>
      </c>
      <c r="F12" s="6">
        <f t="shared" si="0"/>
        <v>122296.92075093111</v>
      </c>
      <c r="H12" s="7" t="s">
        <v>16</v>
      </c>
    </row>
    <row r="13" spans="1:9" ht="12.75">
      <c r="A13" s="37" t="s">
        <v>17</v>
      </c>
      <c r="B13" s="6">
        <v>96367.63754306166</v>
      </c>
      <c r="C13" s="6">
        <v>3259.980054002051</v>
      </c>
      <c r="D13" s="6">
        <v>0</v>
      </c>
      <c r="E13" s="6">
        <v>0</v>
      </c>
      <c r="F13" s="6">
        <f t="shared" si="0"/>
        <v>99627.61759706371</v>
      </c>
      <c r="H13" s="7" t="s">
        <v>18</v>
      </c>
      <c r="I13" s="8">
        <v>0</v>
      </c>
    </row>
    <row r="14" spans="1:9" ht="12.75">
      <c r="A14" s="37" t="s">
        <v>19</v>
      </c>
      <c r="B14" s="6">
        <v>7190.333036308526</v>
      </c>
      <c r="C14" s="6">
        <v>8037.415515837149</v>
      </c>
      <c r="D14" s="6">
        <v>0</v>
      </c>
      <c r="E14" s="6">
        <v>0</v>
      </c>
      <c r="F14" s="6">
        <f t="shared" si="0"/>
        <v>15227.748552145675</v>
      </c>
      <c r="H14" s="7" t="s">
        <v>20</v>
      </c>
      <c r="I14" s="8">
        <v>7759540.180898045</v>
      </c>
    </row>
    <row r="15" spans="1:9" ht="12.75">
      <c r="A15" s="37" t="s">
        <v>21</v>
      </c>
      <c r="B15" s="6">
        <v>1417613.243988474</v>
      </c>
      <c r="C15" s="6">
        <v>147830.24916293903</v>
      </c>
      <c r="D15" s="6">
        <v>0</v>
      </c>
      <c r="E15" s="6">
        <v>0</v>
      </c>
      <c r="F15" s="6">
        <f t="shared" si="0"/>
        <v>1565443.4931514128</v>
      </c>
      <c r="H15" s="7" t="s">
        <v>22</v>
      </c>
      <c r="I15" s="8">
        <v>6753055.24</v>
      </c>
    </row>
    <row r="16" spans="1:6" ht="12.75">
      <c r="A16" s="37" t="s">
        <v>23</v>
      </c>
      <c r="B16" s="6">
        <v>414349.25093232654</v>
      </c>
      <c r="C16" s="6">
        <v>45502.583733379</v>
      </c>
      <c r="D16" s="6">
        <v>0</v>
      </c>
      <c r="E16" s="6">
        <v>0</v>
      </c>
      <c r="F16" s="6">
        <f t="shared" si="0"/>
        <v>459851.83466570557</v>
      </c>
    </row>
    <row r="17" spans="1:8" ht="12.75">
      <c r="A17" s="37" t="s">
        <v>24</v>
      </c>
      <c r="B17" s="6">
        <v>113066.27317141765</v>
      </c>
      <c r="C17" s="6">
        <v>2232.5497107086594</v>
      </c>
      <c r="D17" s="6">
        <v>0</v>
      </c>
      <c r="E17" s="6">
        <v>0</v>
      </c>
      <c r="F17" s="6">
        <f t="shared" si="0"/>
        <v>115298.8228821263</v>
      </c>
      <c r="H17" s="7" t="s">
        <v>25</v>
      </c>
    </row>
    <row r="18" spans="1:9" ht="12.75">
      <c r="A18" s="37" t="s">
        <v>26</v>
      </c>
      <c r="B18" s="6">
        <v>414190.79261766654</v>
      </c>
      <c r="C18" s="6">
        <v>31956.302697924606</v>
      </c>
      <c r="D18" s="6">
        <v>0</v>
      </c>
      <c r="E18" s="6">
        <v>0</v>
      </c>
      <c r="F18" s="6">
        <f t="shared" si="0"/>
        <v>446147.09531559114</v>
      </c>
      <c r="H18" s="7" t="s">
        <v>27</v>
      </c>
      <c r="I18" s="8">
        <v>714278168.9999999</v>
      </c>
    </row>
    <row r="19" spans="1:9" ht="12.75">
      <c r="A19" s="37" t="s">
        <v>28</v>
      </c>
      <c r="B19" s="6">
        <v>616114.4125876669</v>
      </c>
      <c r="C19" s="6">
        <v>61468.30789925839</v>
      </c>
      <c r="D19" s="6">
        <v>0</v>
      </c>
      <c r="E19" s="6">
        <v>0</v>
      </c>
      <c r="F19" s="6">
        <f t="shared" si="0"/>
        <v>677582.7204869252</v>
      </c>
      <c r="H19" s="7" t="s">
        <v>29</v>
      </c>
      <c r="I19" s="8">
        <v>-340651243.69994885</v>
      </c>
    </row>
    <row r="20" spans="1:9" ht="12.75">
      <c r="A20" s="37" t="s">
        <v>30</v>
      </c>
      <c r="B20" s="6">
        <v>722235.0424850686</v>
      </c>
      <c r="C20" s="6">
        <v>279412.3529859984</v>
      </c>
      <c r="D20" s="6">
        <v>0</v>
      </c>
      <c r="E20" s="6">
        <v>0</v>
      </c>
      <c r="F20" s="6">
        <f t="shared" si="0"/>
        <v>1001647.3954710669</v>
      </c>
      <c r="H20" s="7" t="s">
        <v>31</v>
      </c>
      <c r="I20" s="8" t="s">
        <v>0</v>
      </c>
    </row>
    <row r="21" spans="1:9" ht="12.75">
      <c r="A21" s="37" t="s">
        <v>32</v>
      </c>
      <c r="B21" s="6">
        <v>175750.15958951646</v>
      </c>
      <c r="C21" s="6">
        <v>45986.49259048811</v>
      </c>
      <c r="D21" s="6">
        <v>0</v>
      </c>
      <c r="E21" s="6">
        <v>0</v>
      </c>
      <c r="F21" s="6">
        <f t="shared" si="0"/>
        <v>221736.65218000457</v>
      </c>
      <c r="H21" s="7" t="s">
        <v>33</v>
      </c>
      <c r="I21" s="8">
        <v>233590142.16492048</v>
      </c>
    </row>
    <row r="22" spans="1:9" ht="12.75">
      <c r="A22" s="37" t="s">
        <v>34</v>
      </c>
      <c r="B22" s="6">
        <v>299250.06282158755</v>
      </c>
      <c r="C22" s="6">
        <v>55968.805474171764</v>
      </c>
      <c r="D22" s="6">
        <v>0</v>
      </c>
      <c r="E22" s="6">
        <v>0</v>
      </c>
      <c r="F22" s="6">
        <f aca="true" t="shared" si="1" ref="F22:F37">SUM(B22:E22)</f>
        <v>355218.8682957593</v>
      </c>
      <c r="H22" s="7" t="s">
        <v>35</v>
      </c>
      <c r="I22" s="8" t="s">
        <v>0</v>
      </c>
    </row>
    <row r="23" spans="1:9" ht="12.75">
      <c r="A23" s="37" t="s">
        <v>36</v>
      </c>
      <c r="B23" s="6">
        <v>1852784.8517155498</v>
      </c>
      <c r="C23" s="6">
        <v>589164.6111874292</v>
      </c>
      <c r="D23" s="6">
        <v>0</v>
      </c>
      <c r="E23" s="6">
        <v>0</v>
      </c>
      <c r="F23" s="6">
        <f t="shared" si="1"/>
        <v>2441949.462902979</v>
      </c>
      <c r="H23" s="7" t="s">
        <v>37</v>
      </c>
      <c r="I23" s="8">
        <v>147680100.00000006</v>
      </c>
    </row>
    <row r="24" spans="1:6" ht="12.75">
      <c r="A24" s="37" t="s">
        <v>38</v>
      </c>
      <c r="B24" s="6">
        <v>192402.0656890464</v>
      </c>
      <c r="C24" s="6">
        <v>19906.754533963292</v>
      </c>
      <c r="D24" s="6">
        <v>0</v>
      </c>
      <c r="E24" s="6">
        <v>0</v>
      </c>
      <c r="F24" s="6">
        <f t="shared" si="1"/>
        <v>212308.82022300968</v>
      </c>
    </row>
    <row r="25" spans="1:9" ht="12.75">
      <c r="A25" s="37" t="s">
        <v>39</v>
      </c>
      <c r="B25" s="6">
        <v>135641.64967943158</v>
      </c>
      <c r="C25" s="6">
        <v>1003.553973962506</v>
      </c>
      <c r="D25" s="6">
        <v>0</v>
      </c>
      <c r="E25" s="6">
        <v>0</v>
      </c>
      <c r="F25" s="6">
        <f t="shared" si="1"/>
        <v>136645.20365339407</v>
      </c>
      <c r="H25" s="7" t="s">
        <v>40</v>
      </c>
      <c r="I25" s="8">
        <f>SUM(I10:I15)-SUM(I18:I23)</f>
        <v>25053587.4208982</v>
      </c>
    </row>
    <row r="26" spans="1:9" ht="12.75">
      <c r="A26" s="37" t="s">
        <v>41</v>
      </c>
      <c r="B26" s="6">
        <v>485137.0343721141</v>
      </c>
      <c r="C26" s="6">
        <v>27713.618684085333</v>
      </c>
      <c r="D26" s="6">
        <v>0</v>
      </c>
      <c r="E26" s="6">
        <v>0</v>
      </c>
      <c r="F26" s="6">
        <f t="shared" si="1"/>
        <v>512850.65305619943</v>
      </c>
      <c r="H26" s="7" t="s">
        <v>42</v>
      </c>
      <c r="I26" s="8">
        <f>+F60</f>
        <v>25053586.943398055</v>
      </c>
    </row>
    <row r="27" spans="1:9" ht="12.75">
      <c r="A27" s="37" t="s">
        <v>43</v>
      </c>
      <c r="B27" s="6">
        <v>243156.6377107848</v>
      </c>
      <c r="C27" s="6">
        <v>24616.920411430372</v>
      </c>
      <c r="D27" s="6">
        <v>0</v>
      </c>
      <c r="E27" s="6">
        <v>0</v>
      </c>
      <c r="F27" s="6">
        <f t="shared" si="1"/>
        <v>267773.55812221515</v>
      </c>
      <c r="I27" s="8" t="s">
        <v>0</v>
      </c>
    </row>
    <row r="28" spans="1:6" ht="12.75">
      <c r="A28" s="37" t="s">
        <v>44</v>
      </c>
      <c r="B28" s="6">
        <v>967739.0682274941</v>
      </c>
      <c r="C28" s="6">
        <v>198836.43121110497</v>
      </c>
      <c r="D28" s="6">
        <v>0</v>
      </c>
      <c r="E28" s="6">
        <v>0</v>
      </c>
      <c r="F28" s="6">
        <f t="shared" si="1"/>
        <v>1166575.4994385992</v>
      </c>
    </row>
    <row r="29" spans="1:6" ht="12.75">
      <c r="A29" s="37" t="s">
        <v>45</v>
      </c>
      <c r="B29" s="6">
        <v>210064.98837765027</v>
      </c>
      <c r="C29" s="6">
        <v>4722.9908988030365</v>
      </c>
      <c r="D29" s="6">
        <v>0</v>
      </c>
      <c r="E29" s="6">
        <v>0</v>
      </c>
      <c r="F29" s="6">
        <f t="shared" si="1"/>
        <v>214787.97927645332</v>
      </c>
    </row>
    <row r="30" spans="1:6" ht="12.75">
      <c r="A30" s="37" t="s">
        <v>46</v>
      </c>
      <c r="B30" s="6">
        <v>51555.90109557781</v>
      </c>
      <c r="C30" s="6">
        <v>9655.790518392914</v>
      </c>
      <c r="D30" s="6">
        <v>0</v>
      </c>
      <c r="E30" s="6">
        <v>0</v>
      </c>
      <c r="F30" s="6">
        <f t="shared" si="1"/>
        <v>61211.69161397072</v>
      </c>
    </row>
    <row r="31" spans="1:6" ht="12.75">
      <c r="A31" s="37" t="s">
        <v>47</v>
      </c>
      <c r="B31" s="6">
        <v>593573.6552195349</v>
      </c>
      <c r="C31" s="6">
        <v>46698.8259654296</v>
      </c>
      <c r="D31" s="6">
        <v>0</v>
      </c>
      <c r="E31" s="6">
        <v>0</v>
      </c>
      <c r="F31" s="6">
        <f t="shared" si="1"/>
        <v>640272.4811849645</v>
      </c>
    </row>
    <row r="32" spans="1:6" ht="12.75">
      <c r="A32" s="37" t="s">
        <v>48</v>
      </c>
      <c r="B32" s="6">
        <v>356029.476875816</v>
      </c>
      <c r="C32" s="6">
        <v>50706.206085730315</v>
      </c>
      <c r="D32" s="6">
        <v>0</v>
      </c>
      <c r="E32" s="6">
        <v>0</v>
      </c>
      <c r="F32" s="6">
        <f t="shared" si="1"/>
        <v>406735.68296154635</v>
      </c>
    </row>
    <row r="33" spans="1:6" ht="12.75">
      <c r="A33" s="37" t="s">
        <v>49</v>
      </c>
      <c r="B33" s="6">
        <v>274917.4449029702</v>
      </c>
      <c r="C33" s="6">
        <v>42915.572537973305</v>
      </c>
      <c r="D33" s="6">
        <v>0</v>
      </c>
      <c r="E33" s="6">
        <v>0</v>
      </c>
      <c r="F33" s="6">
        <f t="shared" si="1"/>
        <v>317833.0174409435</v>
      </c>
    </row>
    <row r="34" spans="1:6" ht="12.75">
      <c r="A34" s="37" t="s">
        <v>50</v>
      </c>
      <c r="B34" s="6">
        <v>112703.10300859215</v>
      </c>
      <c r="C34" s="6">
        <v>11035.675502952483</v>
      </c>
      <c r="D34" s="6">
        <v>0</v>
      </c>
      <c r="E34" s="6">
        <v>0</v>
      </c>
      <c r="F34" s="6">
        <f t="shared" si="1"/>
        <v>123738.77851154463</v>
      </c>
    </row>
    <row r="35" spans="1:6" ht="12.75">
      <c r="A35" s="37" t="s">
        <v>51</v>
      </c>
      <c r="B35" s="6">
        <v>57800.78706083543</v>
      </c>
      <c r="C35" s="6">
        <v>196.62060084544737</v>
      </c>
      <c r="D35" s="6">
        <v>0</v>
      </c>
      <c r="E35" s="6">
        <v>0</v>
      </c>
      <c r="F35" s="6">
        <f t="shared" si="1"/>
        <v>57997.407661680874</v>
      </c>
    </row>
    <row r="36" spans="1:6" ht="12.75">
      <c r="A36" s="37" t="s">
        <v>52</v>
      </c>
      <c r="B36" s="6">
        <v>53124.34882812004</v>
      </c>
      <c r="C36" s="6">
        <v>5882.948770543302</v>
      </c>
      <c r="D36" s="6">
        <v>0</v>
      </c>
      <c r="E36" s="6">
        <v>0</v>
      </c>
      <c r="F36" s="6">
        <f t="shared" si="1"/>
        <v>59007.29759866334</v>
      </c>
    </row>
    <row r="37" spans="1:6" ht="12.75">
      <c r="A37" s="37" t="s">
        <v>53</v>
      </c>
      <c r="B37" s="6">
        <v>177480.21005509084</v>
      </c>
      <c r="C37" s="6">
        <v>57124.87015450635</v>
      </c>
      <c r="D37" s="6">
        <v>0</v>
      </c>
      <c r="E37" s="6">
        <v>0</v>
      </c>
      <c r="F37" s="6">
        <f t="shared" si="1"/>
        <v>234605.0802095972</v>
      </c>
    </row>
    <row r="38" spans="1:6" ht="12.75">
      <c r="A38" s="37" t="s">
        <v>54</v>
      </c>
      <c r="B38" s="6">
        <v>0</v>
      </c>
      <c r="C38" s="6">
        <v>0</v>
      </c>
      <c r="D38" s="6">
        <v>0</v>
      </c>
      <c r="E38" s="6">
        <v>0</v>
      </c>
      <c r="F38" s="6">
        <f aca="true" t="shared" si="2" ref="F38:F53">SUM(B38:E38)</f>
        <v>0</v>
      </c>
    </row>
    <row r="39" spans="1:6" ht="12.75">
      <c r="A39" s="37" t="s">
        <v>55</v>
      </c>
      <c r="B39" s="6">
        <v>878135.8379695332</v>
      </c>
      <c r="C39" s="6">
        <v>52168.3255083242</v>
      </c>
      <c r="D39" s="6">
        <v>0</v>
      </c>
      <c r="E39" s="6">
        <v>0</v>
      </c>
      <c r="F39" s="6">
        <f t="shared" si="2"/>
        <v>930304.1634778574</v>
      </c>
    </row>
    <row r="40" spans="1:6" ht="12.75">
      <c r="A40" s="37" t="s">
        <v>56</v>
      </c>
      <c r="B40" s="6">
        <v>482043.3669625942</v>
      </c>
      <c r="C40" s="6">
        <v>17708.805337373647</v>
      </c>
      <c r="D40" s="6">
        <v>0</v>
      </c>
      <c r="E40" s="6">
        <v>0</v>
      </c>
      <c r="F40" s="6">
        <f t="shared" si="2"/>
        <v>499752.17229996785</v>
      </c>
    </row>
    <row r="41" spans="1:6" ht="12.75">
      <c r="A41" s="37" t="s">
        <v>57</v>
      </c>
      <c r="B41" s="6">
        <v>1428539.029299044</v>
      </c>
      <c r="C41" s="6">
        <v>261105.11219009117</v>
      </c>
      <c r="D41" s="6">
        <v>0</v>
      </c>
      <c r="E41" s="6">
        <v>0</v>
      </c>
      <c r="F41" s="6">
        <f t="shared" si="2"/>
        <v>1689644.141489135</v>
      </c>
    </row>
    <row r="42" spans="1:6" ht="12.75">
      <c r="A42" s="37" t="s">
        <v>58</v>
      </c>
      <c r="B42" s="6">
        <v>182214.7479141492</v>
      </c>
      <c r="C42" s="6">
        <v>30966.588415931124</v>
      </c>
      <c r="D42" s="6">
        <v>0</v>
      </c>
      <c r="E42" s="6">
        <v>0</v>
      </c>
      <c r="F42" s="6">
        <f t="shared" si="2"/>
        <v>213181.33633008032</v>
      </c>
    </row>
    <row r="43" spans="1:6" ht="12.75">
      <c r="A43" s="37" t="s">
        <v>59</v>
      </c>
      <c r="B43" s="6">
        <v>445137.4680720675</v>
      </c>
      <c r="C43" s="6">
        <v>24884.020519229452</v>
      </c>
      <c r="D43" s="6">
        <v>0</v>
      </c>
      <c r="E43" s="6">
        <v>0</v>
      </c>
      <c r="F43" s="6">
        <f t="shared" si="2"/>
        <v>470021.48859129695</v>
      </c>
    </row>
    <row r="44" spans="1:6" ht="12.75">
      <c r="A44" s="37" t="s">
        <v>60</v>
      </c>
      <c r="B44" s="6">
        <v>692061.7371281041</v>
      </c>
      <c r="C44" s="6">
        <v>47718.75547768321</v>
      </c>
      <c r="D44" s="6">
        <v>0</v>
      </c>
      <c r="E44" s="6">
        <v>0</v>
      </c>
      <c r="F44" s="6">
        <f t="shared" si="2"/>
        <v>739780.4926057872</v>
      </c>
    </row>
    <row r="45" spans="1:6" ht="12.75">
      <c r="A45" s="37" t="s">
        <v>61</v>
      </c>
      <c r="B45" s="6">
        <v>0</v>
      </c>
      <c r="C45" s="6">
        <v>0</v>
      </c>
      <c r="D45" s="6">
        <v>0</v>
      </c>
      <c r="E45" s="6">
        <v>0</v>
      </c>
      <c r="F45" s="6">
        <f t="shared" si="2"/>
        <v>0</v>
      </c>
    </row>
    <row r="46" spans="1:6" ht="12.75">
      <c r="A46" s="37" t="s">
        <v>62</v>
      </c>
      <c r="B46" s="6">
        <v>29778.10492549007</v>
      </c>
      <c r="C46" s="6">
        <v>2206.8944095214665</v>
      </c>
      <c r="D46" s="6">
        <v>0</v>
      </c>
      <c r="E46" s="6">
        <v>0</v>
      </c>
      <c r="F46" s="6">
        <f t="shared" si="2"/>
        <v>31984.99933501154</v>
      </c>
    </row>
    <row r="47" spans="1:6" ht="12.75">
      <c r="A47" s="37" t="s">
        <v>63</v>
      </c>
      <c r="B47" s="6">
        <v>119429.53426731424</v>
      </c>
      <c r="C47" s="6">
        <v>36975.43102424023</v>
      </c>
      <c r="D47" s="6">
        <v>0</v>
      </c>
      <c r="E47" s="6">
        <v>0</v>
      </c>
      <c r="F47" s="6">
        <f t="shared" si="2"/>
        <v>156404.96529155446</v>
      </c>
    </row>
    <row r="48" spans="1:6" ht="12.75">
      <c r="A48" s="37" t="s">
        <v>64</v>
      </c>
      <c r="B48" s="6">
        <v>230325.1645552991</v>
      </c>
      <c r="C48" s="6">
        <v>51521.512744684354</v>
      </c>
      <c r="D48" s="6">
        <v>0</v>
      </c>
      <c r="E48" s="6">
        <v>0</v>
      </c>
      <c r="F48" s="6">
        <f t="shared" si="2"/>
        <v>281846.67729998345</v>
      </c>
    </row>
    <row r="49" spans="1:6" ht="12.75">
      <c r="A49" s="37" t="s">
        <v>65</v>
      </c>
      <c r="B49" s="6">
        <v>543716.6030776752</v>
      </c>
      <c r="C49" s="6">
        <v>55781.4944989963</v>
      </c>
      <c r="D49" s="6">
        <v>0</v>
      </c>
      <c r="E49" s="6">
        <v>0</v>
      </c>
      <c r="F49" s="6">
        <f t="shared" si="2"/>
        <v>599498.0975766715</v>
      </c>
    </row>
    <row r="50" spans="1:6" ht="12.75">
      <c r="A50" s="37" t="s">
        <v>66</v>
      </c>
      <c r="B50" s="6">
        <v>1687323.0673295837</v>
      </c>
      <c r="C50" s="6">
        <v>304273.5898403274</v>
      </c>
      <c r="D50" s="6">
        <v>0</v>
      </c>
      <c r="E50" s="6">
        <v>0</v>
      </c>
      <c r="F50" s="6">
        <f t="shared" si="2"/>
        <v>1991596.657169911</v>
      </c>
    </row>
    <row r="51" spans="1:6" ht="12.75">
      <c r="A51" s="37" t="s">
        <v>67</v>
      </c>
      <c r="B51" s="6">
        <v>597606.5878050975</v>
      </c>
      <c r="C51" s="6">
        <v>31504.74560393359</v>
      </c>
      <c r="D51" s="6">
        <v>0</v>
      </c>
      <c r="E51" s="6">
        <v>0</v>
      </c>
      <c r="F51" s="6">
        <f t="shared" si="2"/>
        <v>629111.333409031</v>
      </c>
    </row>
    <row r="52" spans="1:6" ht="12.75">
      <c r="A52" s="37" t="s">
        <v>68</v>
      </c>
      <c r="B52" s="6">
        <v>13352.536129340908</v>
      </c>
      <c r="C52" s="6">
        <v>1033.966480379552</v>
      </c>
      <c r="D52" s="6">
        <v>0</v>
      </c>
      <c r="E52" s="6">
        <v>0</v>
      </c>
      <c r="F52" s="6">
        <f t="shared" si="2"/>
        <v>14386.502609720459</v>
      </c>
    </row>
    <row r="53" spans="1:6" ht="12.75">
      <c r="A53" s="37" t="s">
        <v>69</v>
      </c>
      <c r="B53" s="6">
        <v>861322.488048886</v>
      </c>
      <c r="C53" s="6">
        <v>71241.56499429856</v>
      </c>
      <c r="D53" s="6">
        <v>0</v>
      </c>
      <c r="E53" s="6">
        <v>0</v>
      </c>
      <c r="F53" s="6">
        <f t="shared" si="2"/>
        <v>932564.0530431846</v>
      </c>
    </row>
    <row r="54" spans="1:6" ht="12.75">
      <c r="A54" s="37" t="s">
        <v>70</v>
      </c>
      <c r="B54" s="6">
        <v>1465706.8153840639</v>
      </c>
      <c r="C54" s="6">
        <v>110851.35301921051</v>
      </c>
      <c r="D54" s="6">
        <v>0</v>
      </c>
      <c r="E54" s="6">
        <v>0</v>
      </c>
      <c r="F54" s="6">
        <f>SUM(B54:E54)</f>
        <v>1576558.1684032744</v>
      </c>
    </row>
    <row r="55" spans="1:6" ht="12.75">
      <c r="A55" s="37" t="s">
        <v>71</v>
      </c>
      <c r="B55" s="6">
        <v>311213.485323854</v>
      </c>
      <c r="C55" s="6">
        <v>80414.62051168818</v>
      </c>
      <c r="D55" s="6">
        <v>0</v>
      </c>
      <c r="E55" s="6">
        <v>0</v>
      </c>
      <c r="F55" s="6">
        <f>SUM(B55:E55)</f>
        <v>391628.1058355422</v>
      </c>
    </row>
    <row r="56" spans="1:6" ht="12.75">
      <c r="A56" s="37" t="s">
        <v>72</v>
      </c>
      <c r="B56" s="6">
        <v>451734.8662943803</v>
      </c>
      <c r="C56" s="6">
        <v>18720.50605775401</v>
      </c>
      <c r="D56" s="6">
        <v>0</v>
      </c>
      <c r="E56" s="6">
        <v>0</v>
      </c>
      <c r="F56" s="6">
        <f>SUM(B56:E56)</f>
        <v>470455.37235213426</v>
      </c>
    </row>
    <row r="57" spans="1:6" ht="12.75">
      <c r="A57" s="37" t="s">
        <v>73</v>
      </c>
      <c r="B57" s="6">
        <v>59372.54115574426</v>
      </c>
      <c r="C57" s="6">
        <v>13848.113749405937</v>
      </c>
      <c r="D57" s="6">
        <v>0</v>
      </c>
      <c r="E57" s="6">
        <v>0</v>
      </c>
      <c r="F57" s="6">
        <f>SUM(B57:E57)</f>
        <v>73220.6549051502</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21801402.557572488</v>
      </c>
      <c r="C60" s="6">
        <f>SUM(C6:C58)</f>
        <v>3252184.3858255623</v>
      </c>
      <c r="D60" s="6">
        <f>SUM(D6:D58)</f>
        <v>0</v>
      </c>
      <c r="E60" s="6">
        <f>SUM(E6:E58)</f>
        <v>0</v>
      </c>
      <c r="F60" s="6">
        <f>SUM(F6:F58)</f>
        <v>25053586.943398055</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Italic"Kentucky Central Life Insurance Company&amp;R&amp;"Geneva,Bold"UNAUDITED
© NOLHGA</oddHeader>
    <oddFooter>&amp;L&amp;B&amp;IFor member company and associaiton use only.  The data utilizes estimates and excludes many costs incurred directly by the State Guaranty Associaitons.  It MAY NOT be utilized in protesting actual assessments made by State Guaranty Associations.</oddFooter>
  </headerFooter>
</worksheet>
</file>

<file path=xl/worksheets/sheet38.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2.125" style="7" bestFit="1" customWidth="1"/>
    <col min="3" max="3" width="11.75390625" style="7" bestFit="1" customWidth="1"/>
    <col min="4" max="4" width="13.625" style="7" customWidth="1"/>
    <col min="5" max="5" width="14.375" style="7" bestFit="1" customWidth="1"/>
    <col min="6" max="6" width="12.125" style="7" bestFit="1" customWidth="1"/>
    <col min="7" max="7" width="2.75390625" style="7" customWidth="1"/>
    <col min="8" max="8" width="28.125" style="7" bestFit="1" customWidth="1"/>
    <col min="9" max="9" width="13.875" style="8" bestFit="1" customWidth="1"/>
    <col min="10" max="16384" width="10.75390625" style="7" customWidth="1"/>
  </cols>
  <sheetData>
    <row r="1" spans="1:6" ht="12.75">
      <c r="A1" s="4" t="s">
        <v>0</v>
      </c>
      <c r="B1" s="127" t="s">
        <v>296</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2845.567273994528</v>
      </c>
      <c r="E6" s="6">
        <v>0</v>
      </c>
      <c r="F6" s="6">
        <f aca="true" t="shared" si="0" ref="F6:F53">SUM(B6:E6)</f>
        <v>2845.567273994528</v>
      </c>
      <c r="H6" s="7" t="s">
        <v>8</v>
      </c>
      <c r="I6" s="8" t="s">
        <v>0</v>
      </c>
    </row>
    <row r="7" spans="1:6" ht="12" customHeight="1">
      <c r="A7" s="37" t="s">
        <v>9</v>
      </c>
      <c r="B7" s="6">
        <v>0</v>
      </c>
      <c r="C7" s="6">
        <v>0</v>
      </c>
      <c r="D7" s="6">
        <v>0</v>
      </c>
      <c r="E7" s="6">
        <v>0</v>
      </c>
      <c r="F7" s="6">
        <f t="shared" si="0"/>
        <v>0</v>
      </c>
    </row>
    <row r="8" spans="1:9" ht="12.75">
      <c r="A8" s="37" t="s">
        <v>10</v>
      </c>
      <c r="B8" s="6">
        <v>0</v>
      </c>
      <c r="C8" s="6">
        <v>0</v>
      </c>
      <c r="D8" s="6">
        <v>54662.36059579741</v>
      </c>
      <c r="E8" s="6">
        <v>0</v>
      </c>
      <c r="F8" s="6">
        <f t="shared" si="0"/>
        <v>54662.36059579741</v>
      </c>
      <c r="H8" s="7" t="s">
        <v>0</v>
      </c>
      <c r="I8" s="8" t="s">
        <v>0</v>
      </c>
    </row>
    <row r="9" spans="1:9" ht="12.75">
      <c r="A9" s="37" t="s">
        <v>11</v>
      </c>
      <c r="B9" s="6">
        <v>0</v>
      </c>
      <c r="C9" s="6">
        <v>0</v>
      </c>
      <c r="D9" s="6">
        <v>2464.6252039341216</v>
      </c>
      <c r="E9" s="6">
        <v>0</v>
      </c>
      <c r="F9" s="6">
        <f t="shared" si="0"/>
        <v>2464.6252039341216</v>
      </c>
      <c r="H9" s="7" t="s">
        <v>0</v>
      </c>
      <c r="I9" s="8" t="s">
        <v>0</v>
      </c>
    </row>
    <row r="10" spans="1:9" ht="12.75">
      <c r="A10" s="37" t="s">
        <v>12</v>
      </c>
      <c r="B10" s="6">
        <v>0</v>
      </c>
      <c r="C10" s="6">
        <v>0</v>
      </c>
      <c r="D10" s="6">
        <v>5401.1786416438645</v>
      </c>
      <c r="E10" s="6">
        <v>0</v>
      </c>
      <c r="F10" s="6">
        <f t="shared" si="0"/>
        <v>5401.1786416438645</v>
      </c>
      <c r="H10" s="7" t="s">
        <v>13</v>
      </c>
      <c r="I10" s="8">
        <v>0</v>
      </c>
    </row>
    <row r="11" spans="1:6" ht="12.75">
      <c r="A11" s="37" t="s">
        <v>14</v>
      </c>
      <c r="B11" s="6">
        <v>0</v>
      </c>
      <c r="C11" s="6">
        <v>0</v>
      </c>
      <c r="D11" s="6">
        <v>38349.16823403377</v>
      </c>
      <c r="E11" s="6">
        <v>0</v>
      </c>
      <c r="F11" s="6">
        <f t="shared" si="0"/>
        <v>38349.16823403377</v>
      </c>
    </row>
    <row r="12" spans="1:8" ht="12.75">
      <c r="A12" s="37" t="s">
        <v>15</v>
      </c>
      <c r="B12" s="6">
        <v>0</v>
      </c>
      <c r="C12" s="6">
        <v>0</v>
      </c>
      <c r="D12" s="6">
        <v>521.9206314213434</v>
      </c>
      <c r="E12" s="6">
        <v>0</v>
      </c>
      <c r="F12" s="6">
        <f t="shared" si="0"/>
        <v>521.9206314213434</v>
      </c>
      <c r="H12" s="7" t="s">
        <v>16</v>
      </c>
    </row>
    <row r="13" spans="1:9" ht="12.75">
      <c r="A13" s="37" t="s">
        <v>17</v>
      </c>
      <c r="B13" s="6">
        <v>0</v>
      </c>
      <c r="C13" s="6">
        <v>0</v>
      </c>
      <c r="D13" s="6">
        <v>0</v>
      </c>
      <c r="E13" s="6">
        <v>0</v>
      </c>
      <c r="F13" s="6">
        <f t="shared" si="0"/>
        <v>0</v>
      </c>
      <c r="H13" s="7" t="s">
        <v>18</v>
      </c>
      <c r="I13" s="8">
        <v>1797087.43</v>
      </c>
    </row>
    <row r="14" spans="1:9" ht="12.75">
      <c r="A14" s="37" t="s">
        <v>19</v>
      </c>
      <c r="B14" s="6">
        <v>0</v>
      </c>
      <c r="C14" s="6">
        <v>0</v>
      </c>
      <c r="D14" s="6">
        <v>272.95849114564516</v>
      </c>
      <c r="E14" s="6">
        <v>0</v>
      </c>
      <c r="F14" s="6">
        <f t="shared" si="0"/>
        <v>272.95849114564516</v>
      </c>
      <c r="H14" s="7" t="s">
        <v>20</v>
      </c>
      <c r="I14" s="8">
        <v>0</v>
      </c>
    </row>
    <row r="15" spans="1:9" ht="12.75">
      <c r="A15" s="37" t="s">
        <v>21</v>
      </c>
      <c r="B15" s="6">
        <v>0</v>
      </c>
      <c r="C15" s="6">
        <v>0</v>
      </c>
      <c r="D15" s="6">
        <v>82197.50020909702</v>
      </c>
      <c r="E15" s="6">
        <v>0</v>
      </c>
      <c r="F15" s="6">
        <f t="shared" si="0"/>
        <v>82197.50020909702</v>
      </c>
      <c r="H15" s="7" t="s">
        <v>22</v>
      </c>
      <c r="I15" s="8">
        <v>587977.2356736355</v>
      </c>
    </row>
    <row r="16" spans="1:6" ht="12.75">
      <c r="A16" s="37" t="s">
        <v>23</v>
      </c>
      <c r="B16" s="6">
        <v>0</v>
      </c>
      <c r="C16" s="6">
        <v>0</v>
      </c>
      <c r="D16" s="6">
        <v>169418.63927487223</v>
      </c>
      <c r="E16" s="6">
        <v>0</v>
      </c>
      <c r="F16" s="6">
        <f t="shared" si="0"/>
        <v>169418.63927487223</v>
      </c>
    </row>
    <row r="17" spans="1:8" ht="12.75">
      <c r="A17" s="37" t="s">
        <v>24</v>
      </c>
      <c r="B17" s="6">
        <v>0</v>
      </c>
      <c r="C17" s="6">
        <v>0</v>
      </c>
      <c r="D17" s="6">
        <v>43.993309928235846</v>
      </c>
      <c r="E17" s="6">
        <v>0</v>
      </c>
      <c r="F17" s="6">
        <f t="shared" si="0"/>
        <v>43.993309928235846</v>
      </c>
      <c r="H17" s="7" t="s">
        <v>25</v>
      </c>
    </row>
    <row r="18" spans="1:9" ht="12.75">
      <c r="A18" s="37" t="s">
        <v>26</v>
      </c>
      <c r="B18" s="6">
        <v>0</v>
      </c>
      <c r="C18" s="6">
        <v>0</v>
      </c>
      <c r="D18" s="6">
        <v>81.98753213898499</v>
      </c>
      <c r="E18" s="6">
        <v>0</v>
      </c>
      <c r="F18" s="6">
        <f t="shared" si="0"/>
        <v>81.98753213898499</v>
      </c>
      <c r="H18" s="7" t="s">
        <v>27</v>
      </c>
      <c r="I18" s="8">
        <v>0</v>
      </c>
    </row>
    <row r="19" spans="1:9" ht="12.75">
      <c r="A19" s="37" t="s">
        <v>28</v>
      </c>
      <c r="B19" s="6">
        <v>0</v>
      </c>
      <c r="C19" s="6">
        <v>0</v>
      </c>
      <c r="D19" s="6">
        <v>10287.435587536786</v>
      </c>
      <c r="E19" s="6">
        <v>0</v>
      </c>
      <c r="F19" s="6">
        <f t="shared" si="0"/>
        <v>10287.435587536786</v>
      </c>
      <c r="H19" s="7" t="s">
        <v>29</v>
      </c>
      <c r="I19" s="8">
        <v>0</v>
      </c>
    </row>
    <row r="20" spans="1:9" ht="12.75">
      <c r="A20" s="37" t="s">
        <v>30</v>
      </c>
      <c r="B20" s="6">
        <v>0</v>
      </c>
      <c r="C20" s="6">
        <v>0</v>
      </c>
      <c r="D20" s="6">
        <v>7786.8158572977445</v>
      </c>
      <c r="E20" s="6">
        <v>0</v>
      </c>
      <c r="F20" s="6">
        <f t="shared" si="0"/>
        <v>7786.8158572977445</v>
      </c>
      <c r="H20" s="7" t="s">
        <v>31</v>
      </c>
      <c r="I20" s="8" t="s">
        <v>0</v>
      </c>
    </row>
    <row r="21" spans="1:9" ht="12.75">
      <c r="A21" s="37" t="s">
        <v>32</v>
      </c>
      <c r="B21" s="6">
        <v>0</v>
      </c>
      <c r="C21" s="6">
        <v>0</v>
      </c>
      <c r="D21" s="6">
        <v>229.96502917032373</v>
      </c>
      <c r="E21" s="6">
        <v>0</v>
      </c>
      <c r="F21" s="6">
        <f t="shared" si="0"/>
        <v>229.96502917032373</v>
      </c>
      <c r="H21" s="7" t="s">
        <v>33</v>
      </c>
      <c r="I21" s="8">
        <v>0</v>
      </c>
    </row>
    <row r="22" spans="1:9" ht="12.75">
      <c r="A22" s="37" t="s">
        <v>34</v>
      </c>
      <c r="B22" s="6">
        <v>0</v>
      </c>
      <c r="C22" s="6">
        <v>0</v>
      </c>
      <c r="D22" s="6">
        <v>4161.367180029945</v>
      </c>
      <c r="E22" s="6">
        <v>0</v>
      </c>
      <c r="F22" s="6">
        <f t="shared" si="0"/>
        <v>4161.367180029945</v>
      </c>
      <c r="H22" s="7" t="s">
        <v>35</v>
      </c>
      <c r="I22" s="8" t="s">
        <v>0</v>
      </c>
    </row>
    <row r="23" spans="1:9" ht="12.75">
      <c r="A23" s="37" t="s">
        <v>36</v>
      </c>
      <c r="B23" s="6">
        <v>0</v>
      </c>
      <c r="C23" s="6">
        <v>0</v>
      </c>
      <c r="D23" s="6">
        <v>0</v>
      </c>
      <c r="E23" s="6">
        <v>0</v>
      </c>
      <c r="F23" s="6">
        <f t="shared" si="0"/>
        <v>0</v>
      </c>
      <c r="H23" s="7" t="s">
        <v>37</v>
      </c>
      <c r="I23" s="8">
        <v>0</v>
      </c>
    </row>
    <row r="24" spans="1:6" ht="12.75">
      <c r="A24" s="37" t="s">
        <v>38</v>
      </c>
      <c r="B24" s="6">
        <v>0</v>
      </c>
      <c r="C24" s="6">
        <v>0</v>
      </c>
      <c r="D24" s="6">
        <v>40477.844525788634</v>
      </c>
      <c r="E24" s="6">
        <v>0</v>
      </c>
      <c r="F24" s="6">
        <f t="shared" si="0"/>
        <v>40477.844525788634</v>
      </c>
    </row>
    <row r="25" spans="1:9" ht="12.75">
      <c r="A25" s="37" t="s">
        <v>39</v>
      </c>
      <c r="B25" s="6">
        <v>0</v>
      </c>
      <c r="C25" s="6">
        <v>0</v>
      </c>
      <c r="D25" s="6">
        <v>5.999087717486706</v>
      </c>
      <c r="E25" s="6">
        <v>0</v>
      </c>
      <c r="F25" s="6">
        <f t="shared" si="0"/>
        <v>5.999087717486706</v>
      </c>
      <c r="H25" s="7" t="s">
        <v>40</v>
      </c>
      <c r="I25" s="8">
        <f>SUM(I10:I15)-SUM(I18:I23)</f>
        <v>2385064.6656736354</v>
      </c>
    </row>
    <row r="26" spans="1:9" ht="12.75">
      <c r="A26" s="37" t="s">
        <v>41</v>
      </c>
      <c r="B26" s="6">
        <v>0</v>
      </c>
      <c r="C26" s="6">
        <v>0</v>
      </c>
      <c r="D26" s="6">
        <v>10640.381914915588</v>
      </c>
      <c r="E26" s="6">
        <v>0</v>
      </c>
      <c r="F26" s="6">
        <f t="shared" si="0"/>
        <v>10640.381914915588</v>
      </c>
      <c r="H26" s="7" t="s">
        <v>42</v>
      </c>
      <c r="I26" s="8">
        <f>+F60</f>
        <v>2385064.016278589</v>
      </c>
    </row>
    <row r="27" spans="1:9" ht="12.75">
      <c r="A27" s="37" t="s">
        <v>43</v>
      </c>
      <c r="B27" s="6">
        <v>0</v>
      </c>
      <c r="C27" s="6">
        <v>0</v>
      </c>
      <c r="D27" s="6">
        <v>66272.92186302855</v>
      </c>
      <c r="E27" s="6">
        <v>0</v>
      </c>
      <c r="F27" s="6">
        <f t="shared" si="0"/>
        <v>66272.92186302855</v>
      </c>
      <c r="I27" s="8" t="s">
        <v>0</v>
      </c>
    </row>
    <row r="28" spans="1:6" ht="12.75">
      <c r="A28" s="37" t="s">
        <v>44</v>
      </c>
      <c r="B28" s="6">
        <v>0</v>
      </c>
      <c r="C28" s="6">
        <v>0</v>
      </c>
      <c r="D28" s="6">
        <v>59168.025645361144</v>
      </c>
      <c r="E28" s="6">
        <v>0</v>
      </c>
      <c r="F28" s="6">
        <f t="shared" si="0"/>
        <v>59168.025645361144</v>
      </c>
    </row>
    <row r="29" spans="1:6" ht="12.75">
      <c r="A29" s="37" t="s">
        <v>45</v>
      </c>
      <c r="B29" s="6">
        <v>0</v>
      </c>
      <c r="C29" s="6">
        <v>0</v>
      </c>
      <c r="D29" s="6">
        <v>1212.8155668852291</v>
      </c>
      <c r="E29" s="6">
        <v>0</v>
      </c>
      <c r="F29" s="6">
        <f t="shared" si="0"/>
        <v>1212.8155668852291</v>
      </c>
    </row>
    <row r="30" spans="1:6" ht="12.75">
      <c r="A30" s="37" t="s">
        <v>46</v>
      </c>
      <c r="B30" s="6">
        <v>0</v>
      </c>
      <c r="C30" s="6">
        <v>0</v>
      </c>
      <c r="D30" s="6">
        <v>56473.41207651402</v>
      </c>
      <c r="E30" s="6">
        <v>0</v>
      </c>
      <c r="F30" s="6">
        <f t="shared" si="0"/>
        <v>56473.41207651402</v>
      </c>
    </row>
    <row r="31" spans="1:6" ht="12.75">
      <c r="A31" s="37" t="s">
        <v>47</v>
      </c>
      <c r="B31" s="6">
        <v>0</v>
      </c>
      <c r="C31" s="6">
        <v>0</v>
      </c>
      <c r="D31" s="6">
        <v>30914.298856161913</v>
      </c>
      <c r="E31" s="6">
        <v>0</v>
      </c>
      <c r="F31" s="6">
        <f t="shared" si="0"/>
        <v>30914.298856161913</v>
      </c>
    </row>
    <row r="32" spans="1:6" ht="12.75">
      <c r="A32" s="37" t="s">
        <v>48</v>
      </c>
      <c r="B32" s="6">
        <v>0</v>
      </c>
      <c r="C32" s="6">
        <v>0</v>
      </c>
      <c r="D32" s="6">
        <v>13310.975797150088</v>
      </c>
      <c r="E32" s="6">
        <v>0</v>
      </c>
      <c r="F32" s="6">
        <f t="shared" si="0"/>
        <v>13310.975797150088</v>
      </c>
    </row>
    <row r="33" spans="1:6" ht="12.75">
      <c r="A33" s="37" t="s">
        <v>49</v>
      </c>
      <c r="B33" s="6">
        <v>0</v>
      </c>
      <c r="C33" s="6">
        <v>0</v>
      </c>
      <c r="D33" s="6">
        <v>0</v>
      </c>
      <c r="E33" s="6">
        <v>0</v>
      </c>
      <c r="F33" s="6">
        <f t="shared" si="0"/>
        <v>0</v>
      </c>
    </row>
    <row r="34" spans="1:6" ht="12.75">
      <c r="A34" s="37" t="s">
        <v>50</v>
      </c>
      <c r="B34" s="6">
        <v>0</v>
      </c>
      <c r="C34" s="6">
        <v>0</v>
      </c>
      <c r="D34" s="6">
        <v>711.8917424750891</v>
      </c>
      <c r="E34" s="6">
        <v>0</v>
      </c>
      <c r="F34" s="6">
        <f t="shared" si="0"/>
        <v>711.8917424750891</v>
      </c>
    </row>
    <row r="35" spans="1:6" ht="12.75">
      <c r="A35" s="37" t="s">
        <v>51</v>
      </c>
      <c r="B35" s="6">
        <v>0</v>
      </c>
      <c r="C35" s="6">
        <v>0</v>
      </c>
      <c r="D35" s="6">
        <v>0</v>
      </c>
      <c r="E35" s="6">
        <v>0</v>
      </c>
      <c r="F35" s="6">
        <f t="shared" si="0"/>
        <v>0</v>
      </c>
    </row>
    <row r="36" spans="1:6" ht="12.75">
      <c r="A36" s="37" t="s">
        <v>52</v>
      </c>
      <c r="B36" s="6">
        <v>0</v>
      </c>
      <c r="C36" s="6">
        <v>0</v>
      </c>
      <c r="D36" s="6">
        <v>4388.332665341526</v>
      </c>
      <c r="E36" s="6">
        <v>0</v>
      </c>
      <c r="F36" s="6">
        <f t="shared" si="0"/>
        <v>4388.332665341526</v>
      </c>
    </row>
    <row r="37" spans="1:6" ht="12.75">
      <c r="A37" s="37" t="s">
        <v>53</v>
      </c>
      <c r="B37" s="6">
        <v>0</v>
      </c>
      <c r="C37" s="6">
        <v>0</v>
      </c>
      <c r="D37" s="6">
        <v>252.9615320873561</v>
      </c>
      <c r="E37" s="6">
        <v>0</v>
      </c>
      <c r="F37" s="6">
        <f t="shared" si="0"/>
        <v>252.9615320873561</v>
      </c>
    </row>
    <row r="38" spans="1:6" ht="12.75">
      <c r="A38" s="37" t="s">
        <v>54</v>
      </c>
      <c r="B38" s="6">
        <v>0</v>
      </c>
      <c r="C38" s="6">
        <v>0</v>
      </c>
      <c r="D38" s="6">
        <v>0</v>
      </c>
      <c r="E38" s="6">
        <v>0</v>
      </c>
      <c r="F38" s="6">
        <f t="shared" si="0"/>
        <v>0</v>
      </c>
    </row>
    <row r="39" spans="1:6" ht="12.75">
      <c r="A39" s="37" t="s">
        <v>55</v>
      </c>
      <c r="B39" s="6">
        <v>0</v>
      </c>
      <c r="C39" s="6">
        <v>0</v>
      </c>
      <c r="D39" s="6">
        <v>0</v>
      </c>
      <c r="E39" s="6">
        <v>0</v>
      </c>
      <c r="F39" s="6">
        <f t="shared" si="0"/>
        <v>0</v>
      </c>
    </row>
    <row r="40" spans="1:6" ht="12.75">
      <c r="A40" s="37" t="s">
        <v>56</v>
      </c>
      <c r="B40" s="6">
        <v>0</v>
      </c>
      <c r="C40" s="6">
        <v>0</v>
      </c>
      <c r="D40" s="6">
        <v>0</v>
      </c>
      <c r="E40" s="6">
        <v>0</v>
      </c>
      <c r="F40" s="6">
        <f t="shared" si="0"/>
        <v>0</v>
      </c>
    </row>
    <row r="41" spans="1:6" ht="12.75">
      <c r="A41" s="37" t="s">
        <v>57</v>
      </c>
      <c r="B41" s="6">
        <v>0</v>
      </c>
      <c r="C41" s="6">
        <v>0</v>
      </c>
      <c r="D41" s="6">
        <v>5968.092430946358</v>
      </c>
      <c r="E41" s="6">
        <v>0</v>
      </c>
      <c r="F41" s="6">
        <f t="shared" si="0"/>
        <v>5968.092430946358</v>
      </c>
    </row>
    <row r="42" spans="1:6" ht="12.75">
      <c r="A42" s="37" t="s">
        <v>58</v>
      </c>
      <c r="B42" s="6">
        <v>0</v>
      </c>
      <c r="C42" s="6">
        <v>0</v>
      </c>
      <c r="D42" s="6">
        <v>36303.479322370804</v>
      </c>
      <c r="E42" s="6">
        <v>0</v>
      </c>
      <c r="F42" s="6">
        <f t="shared" si="0"/>
        <v>36303.479322370804</v>
      </c>
    </row>
    <row r="43" spans="1:6" ht="12.75">
      <c r="A43" s="37" t="s">
        <v>59</v>
      </c>
      <c r="B43" s="6">
        <v>0</v>
      </c>
      <c r="C43" s="6">
        <v>0</v>
      </c>
      <c r="D43" s="6">
        <v>8158.759295781921</v>
      </c>
      <c r="E43" s="6">
        <v>0</v>
      </c>
      <c r="F43" s="6">
        <f t="shared" si="0"/>
        <v>8158.759295781921</v>
      </c>
    </row>
    <row r="44" spans="1:6" ht="12.75">
      <c r="A44" s="37" t="s">
        <v>60</v>
      </c>
      <c r="B44" s="6">
        <v>0</v>
      </c>
      <c r="C44" s="6">
        <v>0</v>
      </c>
      <c r="D44" s="6">
        <v>6188.058980587537</v>
      </c>
      <c r="E44" s="6">
        <v>0</v>
      </c>
      <c r="F44" s="6">
        <f t="shared" si="0"/>
        <v>6188.058980587537</v>
      </c>
    </row>
    <row r="45" spans="1:6" ht="12.75">
      <c r="A45" s="37" t="s">
        <v>61</v>
      </c>
      <c r="B45" s="6">
        <v>0</v>
      </c>
      <c r="C45" s="6">
        <v>0</v>
      </c>
      <c r="D45" s="6">
        <v>0</v>
      </c>
      <c r="E45" s="6">
        <v>0</v>
      </c>
      <c r="F45" s="6">
        <f t="shared" si="0"/>
        <v>0</v>
      </c>
    </row>
    <row r="46" spans="1:6" ht="12.75">
      <c r="A46" s="37" t="s">
        <v>62</v>
      </c>
      <c r="B46" s="6">
        <v>0</v>
      </c>
      <c r="C46" s="6">
        <v>0</v>
      </c>
      <c r="D46" s="6">
        <v>722.8900699571482</v>
      </c>
      <c r="E46" s="6">
        <v>0</v>
      </c>
      <c r="F46" s="6">
        <f t="shared" si="0"/>
        <v>722.8900699571482</v>
      </c>
    </row>
    <row r="47" spans="1:6" ht="12.75">
      <c r="A47" s="37" t="s">
        <v>63</v>
      </c>
      <c r="B47" s="6">
        <v>0</v>
      </c>
      <c r="C47" s="6">
        <v>0</v>
      </c>
      <c r="D47" s="6">
        <v>1207.8163271206568</v>
      </c>
      <c r="E47" s="6">
        <v>0</v>
      </c>
      <c r="F47" s="6">
        <f t="shared" si="0"/>
        <v>1207.8163271206568</v>
      </c>
    </row>
    <row r="48" spans="1:6" ht="12.75">
      <c r="A48" s="37" t="s">
        <v>64</v>
      </c>
      <c r="B48" s="6">
        <v>0</v>
      </c>
      <c r="C48" s="6">
        <v>0</v>
      </c>
      <c r="D48" s="6">
        <v>79.98783623315609</v>
      </c>
      <c r="E48" s="6">
        <v>0</v>
      </c>
      <c r="F48" s="6">
        <f t="shared" si="0"/>
        <v>79.98783623315609</v>
      </c>
    </row>
    <row r="49" spans="1:6" ht="12.75">
      <c r="A49" s="37" t="s">
        <v>65</v>
      </c>
      <c r="B49" s="6">
        <v>0</v>
      </c>
      <c r="C49" s="6">
        <v>0</v>
      </c>
      <c r="D49" s="6">
        <v>8876.650125974496</v>
      </c>
      <c r="E49" s="6">
        <v>0</v>
      </c>
      <c r="F49" s="6">
        <f t="shared" si="0"/>
        <v>8876.650125974496</v>
      </c>
    </row>
    <row r="50" spans="1:6" ht="12.75">
      <c r="A50" s="37" t="s">
        <v>66</v>
      </c>
      <c r="B50" s="6">
        <v>0</v>
      </c>
      <c r="C50" s="6">
        <v>0</v>
      </c>
      <c r="D50" s="6">
        <v>54387.729246734474</v>
      </c>
      <c r="E50" s="6">
        <v>0</v>
      </c>
      <c r="F50" s="6">
        <f t="shared" si="0"/>
        <v>54387.729246734474</v>
      </c>
    </row>
    <row r="51" spans="1:6" ht="12.75">
      <c r="A51" s="37" t="s">
        <v>67</v>
      </c>
      <c r="B51" s="6">
        <v>0</v>
      </c>
      <c r="C51" s="6">
        <v>0</v>
      </c>
      <c r="D51" s="6">
        <v>5183.211787908514</v>
      </c>
      <c r="E51" s="6">
        <v>0</v>
      </c>
      <c r="F51" s="6">
        <f t="shared" si="0"/>
        <v>5183.211787908514</v>
      </c>
    </row>
    <row r="52" spans="1:6" ht="12.75">
      <c r="A52" s="37" t="s">
        <v>68</v>
      </c>
      <c r="B52" s="6">
        <v>0</v>
      </c>
      <c r="C52" s="6">
        <v>0</v>
      </c>
      <c r="D52" s="6">
        <v>30.99528654034798</v>
      </c>
      <c r="E52" s="6">
        <v>0</v>
      </c>
      <c r="F52" s="6">
        <f t="shared" si="0"/>
        <v>30.99528654034798</v>
      </c>
    </row>
    <row r="53" spans="1:6" ht="12.75">
      <c r="A53" s="37" t="s">
        <v>69</v>
      </c>
      <c r="B53" s="6">
        <v>0</v>
      </c>
      <c r="C53" s="6">
        <v>0</v>
      </c>
      <c r="D53" s="6">
        <v>351448.3416012701</v>
      </c>
      <c r="E53" s="6">
        <v>0</v>
      </c>
      <c r="F53" s="6">
        <f t="shared" si="0"/>
        <v>351448.3416012701</v>
      </c>
    </row>
    <row r="54" spans="1:6" ht="12.75">
      <c r="A54" s="37" t="s">
        <v>70</v>
      </c>
      <c r="B54" s="6">
        <v>0</v>
      </c>
      <c r="C54" s="6">
        <v>0</v>
      </c>
      <c r="D54" s="6">
        <v>12364.119785740102</v>
      </c>
      <c r="E54" s="6">
        <v>0</v>
      </c>
      <c r="F54" s="6">
        <f>SUM(B54:E54)</f>
        <v>12364.119785740102</v>
      </c>
    </row>
    <row r="55" spans="1:6" ht="12.75">
      <c r="A55" s="37" t="s">
        <v>71</v>
      </c>
      <c r="B55" s="6">
        <v>0</v>
      </c>
      <c r="C55" s="6">
        <v>0</v>
      </c>
      <c r="D55" s="6">
        <v>2665.5946424699264</v>
      </c>
      <c r="E55" s="6">
        <v>0</v>
      </c>
      <c r="F55" s="6">
        <f>SUM(B55:E55)</f>
        <v>2665.5946424699264</v>
      </c>
    </row>
    <row r="56" spans="1:6" ht="12.75">
      <c r="A56" s="37" t="s">
        <v>72</v>
      </c>
      <c r="B56" s="6">
        <v>0</v>
      </c>
      <c r="C56" s="6">
        <v>0</v>
      </c>
      <c r="D56" s="6">
        <v>1225345.4892379574</v>
      </c>
      <c r="E56" s="6">
        <v>0</v>
      </c>
      <c r="F56" s="6">
        <f>SUM(B56:E56)</f>
        <v>1225345.4892379574</v>
      </c>
    </row>
    <row r="57" spans="1:6" ht="12.75">
      <c r="A57" s="37" t="s">
        <v>73</v>
      </c>
      <c r="B57" s="6">
        <v>0</v>
      </c>
      <c r="C57" s="6">
        <v>0</v>
      </c>
      <c r="D57" s="6">
        <v>3577.455975527906</v>
      </c>
      <c r="E57" s="6">
        <v>0</v>
      </c>
      <c r="F57" s="6">
        <f>SUM(B57:E57)</f>
        <v>3577.455975527906</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0</v>
      </c>
      <c r="C60" s="6">
        <f>SUM(C6:C58)</f>
        <v>0</v>
      </c>
      <c r="D60" s="6">
        <f>SUM(D6:D58)</f>
        <v>2385064.016278589</v>
      </c>
      <c r="E60" s="6">
        <f>SUM(E6:E58)</f>
        <v>0</v>
      </c>
      <c r="F60" s="6">
        <f>SUM(F6:F58)</f>
        <v>2385064.016278589</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Italic"Legion Insurance Company&amp;R&amp;"Geneva,Bold"UNAUDITED
© NOLHGA</oddHeader>
    <oddFooter>&amp;L&amp;B&amp;IFor member company and associaiton use only.  The data utilizes estimates and excludes many costs incurred directly by the State Guaranty Associaitons.  It MAY NOT be utilized in protesting actual assessments made by State Guaranty Associations.</oddFooter>
  </headerFooter>
</worksheet>
</file>

<file path=xl/worksheets/sheet39.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2.125" style="7" bestFit="1" customWidth="1"/>
    <col min="3" max="3" width="11.753906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3.875" style="8" bestFit="1" customWidth="1"/>
    <col min="10" max="16384" width="10.75390625" style="7" customWidth="1"/>
  </cols>
  <sheetData>
    <row r="1" spans="1:6" ht="12.75">
      <c r="A1" s="4" t="s">
        <v>0</v>
      </c>
      <c r="B1" s="127" t="s">
        <v>297</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17597.850087688264</v>
      </c>
      <c r="C6" s="6">
        <v>632034.4964219555</v>
      </c>
      <c r="D6" s="6">
        <v>0</v>
      </c>
      <c r="E6" s="6">
        <v>0</v>
      </c>
      <c r="F6" s="6">
        <f aca="true" t="shared" si="0" ref="F6:F53">SUM(B6:E6)</f>
        <v>649632.3465096438</v>
      </c>
      <c r="H6" s="7" t="s">
        <v>8</v>
      </c>
      <c r="I6" s="8" t="s">
        <v>0</v>
      </c>
    </row>
    <row r="7" spans="1:6" ht="12" customHeight="1">
      <c r="A7" s="37" t="s">
        <v>9</v>
      </c>
      <c r="B7" s="6">
        <v>630.4770070499949</v>
      </c>
      <c r="C7" s="6">
        <v>18644.42180848196</v>
      </c>
      <c r="D7" s="6">
        <v>0</v>
      </c>
      <c r="E7" s="6">
        <v>0</v>
      </c>
      <c r="F7" s="6">
        <f t="shared" si="0"/>
        <v>19274.898815531953</v>
      </c>
    </row>
    <row r="8" spans="1:9" ht="12.75">
      <c r="A8" s="37" t="s">
        <v>10</v>
      </c>
      <c r="B8" s="6">
        <v>79162.9745579278</v>
      </c>
      <c r="C8" s="6">
        <v>1850150.6648065683</v>
      </c>
      <c r="D8" s="6">
        <v>0</v>
      </c>
      <c r="E8" s="6">
        <v>0</v>
      </c>
      <c r="F8" s="6">
        <f t="shared" si="0"/>
        <v>1929313.639364496</v>
      </c>
      <c r="H8" s="7" t="s">
        <v>0</v>
      </c>
      <c r="I8" s="8" t="s">
        <v>0</v>
      </c>
    </row>
    <row r="9" spans="1:9" ht="12.75">
      <c r="A9" s="37" t="s">
        <v>11</v>
      </c>
      <c r="B9" s="6">
        <v>61195.28484792206</v>
      </c>
      <c r="C9" s="6">
        <v>693846.1806404074</v>
      </c>
      <c r="D9" s="6">
        <v>0</v>
      </c>
      <c r="E9" s="6">
        <v>0</v>
      </c>
      <c r="F9" s="6">
        <f t="shared" si="0"/>
        <v>755041.4654883294</v>
      </c>
      <c r="H9" s="7" t="s">
        <v>0</v>
      </c>
      <c r="I9" s="8" t="s">
        <v>0</v>
      </c>
    </row>
    <row r="10" spans="1:9" ht="12.75">
      <c r="A10" s="37" t="s">
        <v>12</v>
      </c>
      <c r="B10" s="6">
        <v>470595.8813167489</v>
      </c>
      <c r="C10" s="6">
        <v>15240178.102079313</v>
      </c>
      <c r="D10" s="6">
        <v>0</v>
      </c>
      <c r="E10" s="6">
        <v>0</v>
      </c>
      <c r="F10" s="6">
        <f t="shared" si="0"/>
        <v>15710773.983396063</v>
      </c>
      <c r="H10" s="7" t="s">
        <v>13</v>
      </c>
      <c r="I10" s="8">
        <v>1490644071</v>
      </c>
    </row>
    <row r="11" spans="1:6" ht="12.75">
      <c r="A11" s="37" t="s">
        <v>14</v>
      </c>
      <c r="B11" s="6">
        <v>153954.541312429</v>
      </c>
      <c r="C11" s="6">
        <v>2490605.196740861</v>
      </c>
      <c r="D11" s="6">
        <v>0</v>
      </c>
      <c r="E11" s="6">
        <v>0</v>
      </c>
      <c r="F11" s="6">
        <f t="shared" si="0"/>
        <v>2644559.73805329</v>
      </c>
    </row>
    <row r="12" spans="1:8" ht="12.75">
      <c r="A12" s="37" t="s">
        <v>15</v>
      </c>
      <c r="B12" s="6">
        <v>0</v>
      </c>
      <c r="C12" s="6">
        <v>0</v>
      </c>
      <c r="D12" s="6">
        <v>0</v>
      </c>
      <c r="E12" s="6">
        <v>0</v>
      </c>
      <c r="F12" s="6">
        <f t="shared" si="0"/>
        <v>0</v>
      </c>
      <c r="H12" s="7" t="s">
        <v>16</v>
      </c>
    </row>
    <row r="13" spans="1:9" ht="12.75">
      <c r="A13" s="37" t="s">
        <v>17</v>
      </c>
      <c r="B13" s="6">
        <v>0</v>
      </c>
      <c r="C13" s="6">
        <v>204765.75924423648</v>
      </c>
      <c r="D13" s="6">
        <v>0</v>
      </c>
      <c r="E13" s="6">
        <v>0</v>
      </c>
      <c r="F13" s="6">
        <f t="shared" si="0"/>
        <v>204765.75924423648</v>
      </c>
      <c r="H13" s="7" t="s">
        <v>18</v>
      </c>
      <c r="I13" s="8">
        <v>0</v>
      </c>
    </row>
    <row r="14" spans="1:9" ht="12.75">
      <c r="A14" s="37" t="s">
        <v>19</v>
      </c>
      <c r="B14" s="6">
        <v>0</v>
      </c>
      <c r="C14" s="6">
        <v>70683.71241765813</v>
      </c>
      <c r="D14" s="6">
        <v>0</v>
      </c>
      <c r="E14" s="6">
        <v>0</v>
      </c>
      <c r="F14" s="6">
        <f t="shared" si="0"/>
        <v>70683.71241765813</v>
      </c>
      <c r="H14" s="7" t="s">
        <v>20</v>
      </c>
      <c r="I14" s="8">
        <v>0</v>
      </c>
    </row>
    <row r="15" spans="1:9" ht="12.75">
      <c r="A15" s="37" t="s">
        <v>21</v>
      </c>
      <c r="B15" s="6">
        <v>195323.98898411318</v>
      </c>
      <c r="C15" s="6">
        <v>10644338.684515912</v>
      </c>
      <c r="D15" s="6">
        <v>0</v>
      </c>
      <c r="E15" s="6">
        <v>0</v>
      </c>
      <c r="F15" s="6">
        <f t="shared" si="0"/>
        <v>10839662.673500026</v>
      </c>
      <c r="H15" s="7" t="s">
        <v>22</v>
      </c>
      <c r="I15" s="8">
        <v>826631.57</v>
      </c>
    </row>
    <row r="16" spans="1:6" ht="12.75">
      <c r="A16" s="37" t="s">
        <v>23</v>
      </c>
      <c r="B16" s="6">
        <v>23124.327967667166</v>
      </c>
      <c r="C16" s="6">
        <v>2176080.932160211</v>
      </c>
      <c r="D16" s="6">
        <v>0</v>
      </c>
      <c r="E16" s="6">
        <v>0</v>
      </c>
      <c r="F16" s="6">
        <f t="shared" si="0"/>
        <v>2199205.260127878</v>
      </c>
    </row>
    <row r="17" spans="1:8" ht="12.75">
      <c r="A17" s="37" t="s">
        <v>24</v>
      </c>
      <c r="B17" s="6">
        <v>228.25882073420865</v>
      </c>
      <c r="C17" s="6">
        <v>37817.25775923628</v>
      </c>
      <c r="D17" s="6">
        <v>0</v>
      </c>
      <c r="E17" s="6">
        <v>0</v>
      </c>
      <c r="F17" s="6">
        <f t="shared" si="0"/>
        <v>38045.516579970485</v>
      </c>
      <c r="H17" s="7" t="s">
        <v>25</v>
      </c>
    </row>
    <row r="18" spans="1:9" ht="12.75">
      <c r="A18" s="37" t="s">
        <v>26</v>
      </c>
      <c r="B18" s="6">
        <v>46326.58570893302</v>
      </c>
      <c r="C18" s="6">
        <v>171870.44543094633</v>
      </c>
      <c r="D18" s="6">
        <v>0</v>
      </c>
      <c r="E18" s="6">
        <v>0</v>
      </c>
      <c r="F18" s="6">
        <f t="shared" si="0"/>
        <v>218197.03113987934</v>
      </c>
      <c r="H18" s="7" t="s">
        <v>27</v>
      </c>
      <c r="I18" s="8">
        <v>0</v>
      </c>
    </row>
    <row r="19" spans="1:9" ht="12.75">
      <c r="A19" s="37" t="s">
        <v>28</v>
      </c>
      <c r="B19" s="6">
        <v>48558.39387025274</v>
      </c>
      <c r="C19" s="6">
        <v>3457370.1927694087</v>
      </c>
      <c r="D19" s="6">
        <v>0</v>
      </c>
      <c r="E19" s="6">
        <v>0</v>
      </c>
      <c r="F19" s="6">
        <f t="shared" si="0"/>
        <v>3505928.5866396613</v>
      </c>
      <c r="H19" s="7" t="s">
        <v>29</v>
      </c>
      <c r="I19" s="8">
        <v>1341579663.9000003</v>
      </c>
    </row>
    <row r="20" spans="1:9" ht="12.75">
      <c r="A20" s="37" t="s">
        <v>30</v>
      </c>
      <c r="B20" s="6">
        <v>39693.806707492535</v>
      </c>
      <c r="C20" s="6">
        <v>8076431.275101579</v>
      </c>
      <c r="D20" s="6">
        <v>0</v>
      </c>
      <c r="E20" s="6">
        <v>0</v>
      </c>
      <c r="F20" s="6">
        <f t="shared" si="0"/>
        <v>8116125.081809071</v>
      </c>
      <c r="H20" s="7" t="s">
        <v>31</v>
      </c>
      <c r="I20" s="8" t="s">
        <v>0</v>
      </c>
    </row>
    <row r="21" spans="1:9" ht="12.75">
      <c r="A21" s="37" t="s">
        <v>32</v>
      </c>
      <c r="B21" s="6">
        <v>15931.66125087512</v>
      </c>
      <c r="C21" s="6">
        <v>1496393.0327872143</v>
      </c>
      <c r="D21" s="6">
        <v>0</v>
      </c>
      <c r="E21" s="6">
        <v>0</v>
      </c>
      <c r="F21" s="6">
        <f t="shared" si="0"/>
        <v>1512324.6940380894</v>
      </c>
      <c r="H21" s="7" t="s">
        <v>33</v>
      </c>
      <c r="I21" s="8">
        <v>0</v>
      </c>
    </row>
    <row r="22" spans="1:9" ht="12.75">
      <c r="A22" s="37" t="s">
        <v>34</v>
      </c>
      <c r="B22" s="6">
        <v>46574.35211170356</v>
      </c>
      <c r="C22" s="6">
        <v>1214597.0609179891</v>
      </c>
      <c r="D22" s="6">
        <v>0</v>
      </c>
      <c r="E22" s="6">
        <v>0</v>
      </c>
      <c r="F22" s="6">
        <f t="shared" si="0"/>
        <v>1261171.4130296926</v>
      </c>
      <c r="H22" s="7" t="s">
        <v>35</v>
      </c>
      <c r="I22" s="8" t="s">
        <v>0</v>
      </c>
    </row>
    <row r="23" spans="1:9" ht="12.75">
      <c r="A23" s="37" t="s">
        <v>36</v>
      </c>
      <c r="B23" s="6">
        <v>13632.280434254353</v>
      </c>
      <c r="C23" s="6">
        <v>651200.1929999028</v>
      </c>
      <c r="D23" s="6">
        <v>0</v>
      </c>
      <c r="E23" s="6">
        <v>0</v>
      </c>
      <c r="F23" s="6">
        <f t="shared" si="0"/>
        <v>664832.4734341571</v>
      </c>
      <c r="H23" s="7" t="s">
        <v>37</v>
      </c>
      <c r="I23" s="8">
        <v>0</v>
      </c>
    </row>
    <row r="24" spans="1:6" ht="12.75">
      <c r="A24" s="37" t="s">
        <v>38</v>
      </c>
      <c r="B24" s="6">
        <v>46650.77356710356</v>
      </c>
      <c r="C24" s="6">
        <v>348117.02472900844</v>
      </c>
      <c r="D24" s="6">
        <v>0</v>
      </c>
      <c r="E24" s="6">
        <v>0</v>
      </c>
      <c r="F24" s="6">
        <f t="shared" si="0"/>
        <v>394767.798296112</v>
      </c>
    </row>
    <row r="25" spans="1:9" ht="12.75">
      <c r="A25" s="37" t="s">
        <v>39</v>
      </c>
      <c r="B25" s="6">
        <v>0</v>
      </c>
      <c r="C25" s="6">
        <v>0</v>
      </c>
      <c r="D25" s="6">
        <v>0</v>
      </c>
      <c r="E25" s="6">
        <v>0</v>
      </c>
      <c r="F25" s="6">
        <f t="shared" si="0"/>
        <v>0</v>
      </c>
      <c r="H25" s="7" t="s">
        <v>40</v>
      </c>
      <c r="I25" s="8">
        <f>SUM(I10:I15)-SUM(I18:I23)</f>
        <v>149891038.6699996</v>
      </c>
    </row>
    <row r="26" spans="1:9" ht="12.75">
      <c r="A26" s="37" t="s">
        <v>41</v>
      </c>
      <c r="B26" s="6">
        <v>14142.594758142506</v>
      </c>
      <c r="C26" s="6">
        <v>659550.7453205514</v>
      </c>
      <c r="D26" s="6">
        <v>0</v>
      </c>
      <c r="E26" s="6">
        <v>0</v>
      </c>
      <c r="F26" s="6">
        <f t="shared" si="0"/>
        <v>673693.3400786939</v>
      </c>
      <c r="H26" s="7" t="s">
        <v>42</v>
      </c>
      <c r="I26" s="8">
        <f>+F60</f>
        <v>149891038.6699999</v>
      </c>
    </row>
    <row r="27" spans="1:9" ht="12.75">
      <c r="A27" s="37" t="s">
        <v>43</v>
      </c>
      <c r="B27" s="6">
        <v>0</v>
      </c>
      <c r="C27" s="6">
        <v>0</v>
      </c>
      <c r="D27" s="6">
        <v>0</v>
      </c>
      <c r="E27" s="6">
        <v>0</v>
      </c>
      <c r="F27" s="6">
        <f t="shared" si="0"/>
        <v>0</v>
      </c>
      <c r="I27" s="8" t="s">
        <v>0</v>
      </c>
    </row>
    <row r="28" spans="1:6" ht="12.75">
      <c r="A28" s="37" t="s">
        <v>44</v>
      </c>
      <c r="B28" s="6">
        <v>263062.4587324736</v>
      </c>
      <c r="C28" s="6">
        <v>9682690.004371848</v>
      </c>
      <c r="D28" s="6">
        <v>0</v>
      </c>
      <c r="E28" s="6">
        <v>0</v>
      </c>
      <c r="F28" s="6">
        <f t="shared" si="0"/>
        <v>9945752.46310432</v>
      </c>
    </row>
    <row r="29" spans="1:6" ht="12.75">
      <c r="A29" s="37" t="s">
        <v>45</v>
      </c>
      <c r="B29" s="6">
        <v>99303.24580131812</v>
      </c>
      <c r="C29" s="6">
        <v>4154828.896050212</v>
      </c>
      <c r="D29" s="6">
        <v>0</v>
      </c>
      <c r="E29" s="6">
        <v>0</v>
      </c>
      <c r="F29" s="6">
        <f t="shared" si="0"/>
        <v>4254132.14185153</v>
      </c>
    </row>
    <row r="30" spans="1:6" ht="12.75">
      <c r="A30" s="37" t="s">
        <v>46</v>
      </c>
      <c r="B30" s="6">
        <v>0</v>
      </c>
      <c r="C30" s="6">
        <v>268401.50293762947</v>
      </c>
      <c r="D30" s="6">
        <v>0</v>
      </c>
      <c r="E30" s="6">
        <v>0</v>
      </c>
      <c r="F30" s="6">
        <f t="shared" si="0"/>
        <v>268401.50293762947</v>
      </c>
    </row>
    <row r="31" spans="1:6" ht="12.75">
      <c r="A31" s="37" t="s">
        <v>47</v>
      </c>
      <c r="B31" s="6">
        <v>29889.939525138416</v>
      </c>
      <c r="C31" s="6">
        <v>912464.032557719</v>
      </c>
      <c r="D31" s="6">
        <v>0</v>
      </c>
      <c r="E31" s="6">
        <v>0</v>
      </c>
      <c r="F31" s="6">
        <f t="shared" si="0"/>
        <v>942353.9720828575</v>
      </c>
    </row>
    <row r="32" spans="1:6" ht="12.75">
      <c r="A32" s="37" t="s">
        <v>48</v>
      </c>
      <c r="B32" s="6">
        <v>4078.0901910557545</v>
      </c>
      <c r="C32" s="6">
        <v>57741.13561838875</v>
      </c>
      <c r="D32" s="6">
        <v>0</v>
      </c>
      <c r="E32" s="6">
        <v>0</v>
      </c>
      <c r="F32" s="6">
        <f t="shared" si="0"/>
        <v>61819.2258094445</v>
      </c>
    </row>
    <row r="33" spans="1:6" ht="12.75">
      <c r="A33" s="37" t="s">
        <v>49</v>
      </c>
      <c r="B33" s="6">
        <v>44793.53109179042</v>
      </c>
      <c r="C33" s="6">
        <v>1926045.5160461324</v>
      </c>
      <c r="D33" s="6">
        <v>0</v>
      </c>
      <c r="E33" s="6">
        <v>0</v>
      </c>
      <c r="F33" s="6">
        <f t="shared" si="0"/>
        <v>1970839.0471379228</v>
      </c>
    </row>
    <row r="34" spans="1:6" ht="12.75">
      <c r="A34" s="37" t="s">
        <v>50</v>
      </c>
      <c r="B34" s="6">
        <v>16884.81779789695</v>
      </c>
      <c r="C34" s="6">
        <v>1058807.6002395886</v>
      </c>
      <c r="D34" s="6">
        <v>0</v>
      </c>
      <c r="E34" s="6">
        <v>0</v>
      </c>
      <c r="F34" s="6">
        <f t="shared" si="0"/>
        <v>1075692.4180374856</v>
      </c>
    </row>
    <row r="35" spans="1:6" ht="12.75">
      <c r="A35" s="37" t="s">
        <v>51</v>
      </c>
      <c r="B35" s="6">
        <v>0</v>
      </c>
      <c r="C35" s="6">
        <v>0</v>
      </c>
      <c r="D35" s="6">
        <v>0</v>
      </c>
      <c r="E35" s="6">
        <v>0</v>
      </c>
      <c r="F35" s="6">
        <f t="shared" si="0"/>
        <v>0</v>
      </c>
    </row>
    <row r="36" spans="1:6" ht="12.75">
      <c r="A36" s="37" t="s">
        <v>52</v>
      </c>
      <c r="B36" s="6">
        <v>0</v>
      </c>
      <c r="C36" s="6">
        <v>0</v>
      </c>
      <c r="D36" s="6">
        <v>0</v>
      </c>
      <c r="E36" s="6">
        <v>0</v>
      </c>
      <c r="F36" s="6">
        <f t="shared" si="0"/>
        <v>0</v>
      </c>
    </row>
    <row r="37" spans="1:6" ht="12.75">
      <c r="A37" s="37" t="s">
        <v>53</v>
      </c>
      <c r="B37" s="6">
        <v>3230.214254302077</v>
      </c>
      <c r="C37" s="6">
        <v>176016.91271367588</v>
      </c>
      <c r="D37" s="6">
        <v>0</v>
      </c>
      <c r="E37" s="6">
        <v>0</v>
      </c>
      <c r="F37" s="6">
        <f t="shared" si="0"/>
        <v>179247.12696797797</v>
      </c>
    </row>
    <row r="38" spans="1:6" ht="12.75">
      <c r="A38" s="37" t="s">
        <v>54</v>
      </c>
      <c r="B38" s="6">
        <v>0</v>
      </c>
      <c r="C38" s="6">
        <v>0</v>
      </c>
      <c r="D38" s="6">
        <v>0</v>
      </c>
      <c r="E38" s="6">
        <v>0</v>
      </c>
      <c r="F38" s="6">
        <f t="shared" si="0"/>
        <v>0</v>
      </c>
    </row>
    <row r="39" spans="1:6" ht="12.75">
      <c r="A39" s="37" t="s">
        <v>55</v>
      </c>
      <c r="B39" s="6">
        <v>234223.51532817865</v>
      </c>
      <c r="C39" s="6">
        <v>7907353.22942912</v>
      </c>
      <c r="D39" s="6">
        <v>0</v>
      </c>
      <c r="E39" s="6">
        <v>0</v>
      </c>
      <c r="F39" s="6">
        <f t="shared" si="0"/>
        <v>8141576.744757298</v>
      </c>
    </row>
    <row r="40" spans="1:6" ht="12.75">
      <c r="A40" s="37" t="s">
        <v>56</v>
      </c>
      <c r="B40" s="6">
        <v>2783.9531765847128</v>
      </c>
      <c r="C40" s="6">
        <v>165886.8465822197</v>
      </c>
      <c r="D40" s="6">
        <v>0</v>
      </c>
      <c r="E40" s="6">
        <v>0</v>
      </c>
      <c r="F40" s="6">
        <f t="shared" si="0"/>
        <v>168670.7997588044</v>
      </c>
    </row>
    <row r="41" spans="1:6" ht="12.75">
      <c r="A41" s="37" t="s">
        <v>57</v>
      </c>
      <c r="B41" s="6">
        <v>387331.38735841267</v>
      </c>
      <c r="C41" s="6">
        <v>8963456.314583918</v>
      </c>
      <c r="D41" s="6">
        <v>0</v>
      </c>
      <c r="E41" s="6">
        <v>0</v>
      </c>
      <c r="F41" s="6">
        <f t="shared" si="0"/>
        <v>9350787.70194233</v>
      </c>
    </row>
    <row r="42" spans="1:6" ht="12.75">
      <c r="A42" s="37" t="s">
        <v>58</v>
      </c>
      <c r="B42" s="6">
        <v>161317.14521293947</v>
      </c>
      <c r="C42" s="6">
        <v>8469423.682323286</v>
      </c>
      <c r="D42" s="6">
        <v>0</v>
      </c>
      <c r="E42" s="6">
        <v>0</v>
      </c>
      <c r="F42" s="6">
        <f t="shared" si="0"/>
        <v>8630740.827536225</v>
      </c>
    </row>
    <row r="43" spans="1:6" ht="12.75">
      <c r="A43" s="37" t="s">
        <v>59</v>
      </c>
      <c r="B43" s="6">
        <v>27031.67653863189</v>
      </c>
      <c r="C43" s="6">
        <v>384621.54288265674</v>
      </c>
      <c r="D43" s="6">
        <v>0</v>
      </c>
      <c r="E43" s="6">
        <v>0</v>
      </c>
      <c r="F43" s="6">
        <f t="shared" si="0"/>
        <v>411653.21942128864</v>
      </c>
    </row>
    <row r="44" spans="1:6" ht="12.75">
      <c r="A44" s="37" t="s">
        <v>60</v>
      </c>
      <c r="B44" s="6">
        <v>51334.60434675089</v>
      </c>
      <c r="C44" s="6">
        <v>6174614.779271824</v>
      </c>
      <c r="D44" s="6">
        <v>0</v>
      </c>
      <c r="E44" s="6">
        <v>0</v>
      </c>
      <c r="F44" s="6">
        <f t="shared" si="0"/>
        <v>6225949.3836185755</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11567.392820255685</v>
      </c>
      <c r="C47" s="6">
        <v>442796.7724786267</v>
      </c>
      <c r="D47" s="6">
        <v>0</v>
      </c>
      <c r="E47" s="6">
        <v>0</v>
      </c>
      <c r="F47" s="6">
        <f t="shared" si="0"/>
        <v>454364.1652988824</v>
      </c>
    </row>
    <row r="48" spans="1:6" ht="12.75">
      <c r="A48" s="37" t="s">
        <v>64</v>
      </c>
      <c r="B48" s="6">
        <v>0</v>
      </c>
      <c r="C48" s="6">
        <v>0</v>
      </c>
      <c r="D48" s="6">
        <v>0</v>
      </c>
      <c r="E48" s="6">
        <v>0</v>
      </c>
      <c r="F48" s="6">
        <f t="shared" si="0"/>
        <v>0</v>
      </c>
    </row>
    <row r="49" spans="1:6" ht="12.75">
      <c r="A49" s="37" t="s">
        <v>65</v>
      </c>
      <c r="B49" s="6">
        <v>16962.043689669597</v>
      </c>
      <c r="C49" s="6">
        <v>317701.2854798087</v>
      </c>
      <c r="D49" s="6">
        <v>0</v>
      </c>
      <c r="E49" s="6">
        <v>0</v>
      </c>
      <c r="F49" s="6">
        <f t="shared" si="0"/>
        <v>334663.32916947827</v>
      </c>
    </row>
    <row r="50" spans="1:6" ht="12.75">
      <c r="A50" s="37" t="s">
        <v>66</v>
      </c>
      <c r="B50" s="6">
        <v>129083.27920704569</v>
      </c>
      <c r="C50" s="6">
        <v>21355482.089260664</v>
      </c>
      <c r="D50" s="6">
        <v>0</v>
      </c>
      <c r="E50" s="6">
        <v>0</v>
      </c>
      <c r="F50" s="6">
        <f t="shared" si="0"/>
        <v>21484565.36846771</v>
      </c>
    </row>
    <row r="51" spans="1:6" ht="12.75">
      <c r="A51" s="37" t="s">
        <v>67</v>
      </c>
      <c r="B51" s="6">
        <v>9264.2914854115</v>
      </c>
      <c r="C51" s="6">
        <v>397729.3308019553</v>
      </c>
      <c r="D51" s="6">
        <v>0</v>
      </c>
      <c r="E51" s="6">
        <v>0</v>
      </c>
      <c r="F51" s="6">
        <f t="shared" si="0"/>
        <v>406993.62228736683</v>
      </c>
    </row>
    <row r="52" spans="1:6" ht="12.75">
      <c r="A52" s="37" t="s">
        <v>68</v>
      </c>
      <c r="B52" s="6">
        <v>0</v>
      </c>
      <c r="C52" s="6">
        <v>0</v>
      </c>
      <c r="D52" s="6">
        <v>0</v>
      </c>
      <c r="E52" s="6">
        <v>0</v>
      </c>
      <c r="F52" s="6">
        <f t="shared" si="0"/>
        <v>0</v>
      </c>
    </row>
    <row r="53" spans="1:6" ht="12.75">
      <c r="A53" s="37" t="s">
        <v>69</v>
      </c>
      <c r="B53" s="6">
        <v>16664.703895435643</v>
      </c>
      <c r="C53" s="6">
        <v>3296196.136676252</v>
      </c>
      <c r="D53" s="6">
        <v>0</v>
      </c>
      <c r="E53" s="6">
        <v>0</v>
      </c>
      <c r="F53" s="6">
        <f t="shared" si="0"/>
        <v>3312860.8405716876</v>
      </c>
    </row>
    <row r="54" spans="1:6" ht="12.75">
      <c r="A54" s="37" t="s">
        <v>70</v>
      </c>
      <c r="B54" s="6">
        <v>340201.37082231377</v>
      </c>
      <c r="C54" s="6">
        <v>12720529.534540977</v>
      </c>
      <c r="D54" s="6">
        <v>0</v>
      </c>
      <c r="E54" s="6">
        <v>0</v>
      </c>
      <c r="F54" s="6">
        <f>SUM(B54:E54)</f>
        <v>13060730.905363292</v>
      </c>
    </row>
    <row r="55" spans="1:6" ht="12.75">
      <c r="A55" s="37" t="s">
        <v>71</v>
      </c>
      <c r="B55" s="6">
        <v>4682.925788728118</v>
      </c>
      <c r="C55" s="6">
        <v>1789648.8041118553</v>
      </c>
      <c r="D55" s="6">
        <v>0</v>
      </c>
      <c r="E55" s="6">
        <v>0</v>
      </c>
      <c r="F55" s="6">
        <f>SUM(B55:E55)</f>
        <v>1794331.7299005834</v>
      </c>
    </row>
    <row r="56" spans="1:6" ht="12.75">
      <c r="A56" s="37" t="s">
        <v>72</v>
      </c>
      <c r="B56" s="6">
        <v>33367.61851857128</v>
      </c>
      <c r="C56" s="6">
        <v>5887653.420899381</v>
      </c>
      <c r="D56" s="6">
        <v>0</v>
      </c>
      <c r="E56" s="6">
        <v>0</v>
      </c>
      <c r="F56" s="6">
        <f>SUM(B56:E56)</f>
        <v>5921021.039417952</v>
      </c>
    </row>
    <row r="57" spans="1:6" ht="12.75">
      <c r="A57" s="37" t="s">
        <v>73</v>
      </c>
      <c r="B57" s="6">
        <v>1665.1832913473547</v>
      </c>
      <c r="C57" s="6">
        <v>84226.49930545721</v>
      </c>
      <c r="D57" s="6">
        <v>0</v>
      </c>
      <c r="E57" s="6">
        <v>0</v>
      </c>
      <c r="F57" s="6">
        <f>SUM(B57:E57)</f>
        <v>85891.68259680456</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3162047.42218529</v>
      </c>
      <c r="C60" s="6">
        <f>SUM(C6:C58)</f>
        <v>146728991.24781466</v>
      </c>
      <c r="D60" s="6">
        <f>SUM(D6:D58)</f>
        <v>0</v>
      </c>
      <c r="E60" s="6">
        <f>SUM(E6:E58)</f>
        <v>0</v>
      </c>
      <c r="F60" s="6">
        <f>SUM(F6:F58)</f>
        <v>149891038.6699999</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Italic"London Pacific Life &amp; Annuity Company&amp;R&amp;"Geneva,Bold"UNAUDITED
© NOLHGA</oddHeader>
    <oddFooter>&amp;L&amp;B&amp;IFor member company and associaiton use only.  The data utilizes estimates and excludes many costs incurred directly by the State Guaranty Associaitons.  It MAY NOT be utilized in protesting actual assessments made by State Guaranty Associations.</oddFooter>
  </headerFooter>
</worksheet>
</file>

<file path=xl/worksheets/sheet4.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5.75390625" style="7" bestFit="1" customWidth="1"/>
    <col min="3" max="3" width="11.75390625" style="7" bestFit="1" customWidth="1"/>
    <col min="4" max="4" width="12.1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7" t="s">
        <v>97</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1643382.8756710421</v>
      </c>
      <c r="E6" s="6">
        <v>0</v>
      </c>
      <c r="F6" s="6">
        <f aca="true" t="shared" si="0" ref="F6:F21">SUM(B6:E6)</f>
        <v>1643382.8756710421</v>
      </c>
      <c r="H6" s="7" t="s">
        <v>8</v>
      </c>
      <c r="I6" s="8" t="s">
        <v>0</v>
      </c>
    </row>
    <row r="7" spans="1:6" ht="12" customHeight="1">
      <c r="A7" s="37" t="s">
        <v>9</v>
      </c>
      <c r="B7" s="6">
        <v>0</v>
      </c>
      <c r="C7" s="6">
        <v>0</v>
      </c>
      <c r="D7" s="6">
        <v>11825.850062295973</v>
      </c>
      <c r="E7" s="6">
        <v>0</v>
      </c>
      <c r="F7" s="6">
        <f t="shared" si="0"/>
        <v>11825.850062295973</v>
      </c>
    </row>
    <row r="8" spans="1:9" ht="12.75">
      <c r="A8" s="37" t="s">
        <v>10</v>
      </c>
      <c r="B8" s="6">
        <v>0</v>
      </c>
      <c r="C8" s="6">
        <v>0</v>
      </c>
      <c r="D8" s="6">
        <v>1346736.5701266965</v>
      </c>
      <c r="E8" s="6">
        <v>0</v>
      </c>
      <c r="F8" s="6">
        <f t="shared" si="0"/>
        <v>1346736.5701266965</v>
      </c>
      <c r="H8" s="7" t="s">
        <v>0</v>
      </c>
      <c r="I8" s="8" t="s">
        <v>0</v>
      </c>
    </row>
    <row r="9" spans="1:9" ht="12.75">
      <c r="A9" s="37" t="s">
        <v>11</v>
      </c>
      <c r="B9" s="6">
        <v>0</v>
      </c>
      <c r="C9" s="6">
        <v>0</v>
      </c>
      <c r="D9" s="6">
        <v>250583.87891488185</v>
      </c>
      <c r="E9" s="6">
        <v>0</v>
      </c>
      <c r="F9" s="6">
        <f t="shared" si="0"/>
        <v>250583.87891488185</v>
      </c>
      <c r="H9" s="7" t="s">
        <v>0</v>
      </c>
      <c r="I9" s="8" t="s">
        <v>0</v>
      </c>
    </row>
    <row r="10" spans="1:9" ht="12.75">
      <c r="A10" s="37" t="s">
        <v>12</v>
      </c>
      <c r="B10" s="6">
        <v>0</v>
      </c>
      <c r="C10" s="6">
        <v>0</v>
      </c>
      <c r="D10" s="6">
        <v>8749722.45821181</v>
      </c>
      <c r="E10" s="6">
        <v>0</v>
      </c>
      <c r="F10" s="6">
        <f t="shared" si="0"/>
        <v>8749722.45821181</v>
      </c>
      <c r="H10" s="7" t="s">
        <v>13</v>
      </c>
      <c r="I10" s="8">
        <v>71125785</v>
      </c>
    </row>
    <row r="11" spans="1:6" ht="12.75">
      <c r="A11" s="37" t="s">
        <v>14</v>
      </c>
      <c r="B11" s="6">
        <v>0</v>
      </c>
      <c r="C11" s="6">
        <v>0</v>
      </c>
      <c r="D11" s="6">
        <v>3270005.8502736054</v>
      </c>
      <c r="E11" s="6">
        <v>0</v>
      </c>
      <c r="F11" s="6">
        <f t="shared" si="0"/>
        <v>3270005.8502736054</v>
      </c>
    </row>
    <row r="12" spans="1:8" ht="12.75">
      <c r="A12" s="37" t="s">
        <v>15</v>
      </c>
      <c r="B12" s="6">
        <v>0</v>
      </c>
      <c r="C12" s="6">
        <v>0</v>
      </c>
      <c r="D12" s="6">
        <v>0</v>
      </c>
      <c r="E12" s="6">
        <v>0</v>
      </c>
      <c r="F12" s="6">
        <f t="shared" si="0"/>
        <v>0</v>
      </c>
      <c r="H12" s="7" t="s">
        <v>16</v>
      </c>
    </row>
    <row r="13" spans="1:9" ht="12.75">
      <c r="A13" s="37" t="s">
        <v>17</v>
      </c>
      <c r="B13" s="6">
        <v>0</v>
      </c>
      <c r="C13" s="6">
        <v>0</v>
      </c>
      <c r="D13" s="6">
        <v>104050.46182016507</v>
      </c>
      <c r="E13" s="6">
        <v>0</v>
      </c>
      <c r="F13" s="6">
        <f t="shared" si="0"/>
        <v>104050.46182016507</v>
      </c>
      <c r="H13" s="7" t="s">
        <v>18</v>
      </c>
      <c r="I13" s="8">
        <v>33435255.260000005</v>
      </c>
    </row>
    <row r="14" spans="1:9" ht="12.75">
      <c r="A14" s="37" t="s">
        <v>19</v>
      </c>
      <c r="B14" s="6">
        <v>0</v>
      </c>
      <c r="C14" s="6">
        <v>0</v>
      </c>
      <c r="D14" s="6">
        <v>1648.5751213965523</v>
      </c>
      <c r="E14" s="6">
        <v>0</v>
      </c>
      <c r="F14" s="6">
        <f t="shared" si="0"/>
        <v>1648.5751213965523</v>
      </c>
      <c r="H14" s="7" t="s">
        <v>20</v>
      </c>
      <c r="I14" s="8">
        <v>3025241.23</v>
      </c>
    </row>
    <row r="15" spans="1:9" ht="12.75">
      <c r="A15" s="37" t="s">
        <v>21</v>
      </c>
      <c r="B15" s="6">
        <v>0</v>
      </c>
      <c r="C15" s="6">
        <v>0</v>
      </c>
      <c r="D15" s="6">
        <v>5854078.186665479</v>
      </c>
      <c r="E15" s="6">
        <v>0</v>
      </c>
      <c r="F15" s="6">
        <f t="shared" si="0"/>
        <v>5854078.186665479</v>
      </c>
      <c r="H15" s="7" t="s">
        <v>22</v>
      </c>
      <c r="I15" s="8">
        <v>1180124.06</v>
      </c>
    </row>
    <row r="16" spans="1:6" ht="12.75">
      <c r="A16" s="37" t="s">
        <v>23</v>
      </c>
      <c r="B16" s="6">
        <v>0</v>
      </c>
      <c r="C16" s="6">
        <v>0</v>
      </c>
      <c r="D16" s="6">
        <v>934213.143210812</v>
      </c>
      <c r="E16" s="6">
        <v>0</v>
      </c>
      <c r="F16" s="6">
        <f t="shared" si="0"/>
        <v>934213.143210812</v>
      </c>
    </row>
    <row r="17" spans="1:8" ht="12.75">
      <c r="A17" s="37" t="s">
        <v>24</v>
      </c>
      <c r="B17" s="6">
        <v>0</v>
      </c>
      <c r="C17" s="6">
        <v>0</v>
      </c>
      <c r="D17" s="6">
        <v>-1173.3423361160822</v>
      </c>
      <c r="E17" s="6">
        <v>0</v>
      </c>
      <c r="F17" s="6">
        <f t="shared" si="0"/>
        <v>-1173.3423361160822</v>
      </c>
      <c r="H17" s="7" t="s">
        <v>25</v>
      </c>
    </row>
    <row r="18" spans="1:9" ht="12.75">
      <c r="A18" s="37" t="s">
        <v>26</v>
      </c>
      <c r="B18" s="6">
        <v>0</v>
      </c>
      <c r="C18" s="6">
        <v>0</v>
      </c>
      <c r="D18" s="6">
        <v>296860.06811348064</v>
      </c>
      <c r="E18" s="6">
        <v>0</v>
      </c>
      <c r="F18" s="6">
        <f t="shared" si="0"/>
        <v>296860.06811348064</v>
      </c>
      <c r="H18" s="7" t="s">
        <v>27</v>
      </c>
      <c r="I18" s="8">
        <v>0</v>
      </c>
    </row>
    <row r="19" spans="1:9" ht="12.75">
      <c r="A19" s="37" t="s">
        <v>28</v>
      </c>
      <c r="B19" s="6">
        <v>0</v>
      </c>
      <c r="C19" s="6">
        <v>0</v>
      </c>
      <c r="D19" s="6">
        <v>10893436.854226947</v>
      </c>
      <c r="E19" s="6">
        <v>0</v>
      </c>
      <c r="F19" s="6">
        <f t="shared" si="0"/>
        <v>10893436.854226947</v>
      </c>
      <c r="H19" s="7" t="s">
        <v>29</v>
      </c>
      <c r="I19" s="8">
        <v>0</v>
      </c>
    </row>
    <row r="20" spans="1:9" ht="12.75">
      <c r="A20" s="37" t="s">
        <v>30</v>
      </c>
      <c r="B20" s="6">
        <v>0</v>
      </c>
      <c r="C20" s="6">
        <v>0</v>
      </c>
      <c r="D20" s="6">
        <v>2497640.1264136666</v>
      </c>
      <c r="E20" s="6">
        <v>0</v>
      </c>
      <c r="F20" s="6">
        <f t="shared" si="0"/>
        <v>2497640.1264136666</v>
      </c>
      <c r="H20" s="7" t="s">
        <v>31</v>
      </c>
      <c r="I20" s="8" t="s">
        <v>0</v>
      </c>
    </row>
    <row r="21" spans="1:9" ht="12.75">
      <c r="A21" s="37" t="s">
        <v>32</v>
      </c>
      <c r="B21" s="6">
        <v>0</v>
      </c>
      <c r="C21" s="6">
        <v>0</v>
      </c>
      <c r="D21" s="6">
        <v>741458.0021411874</v>
      </c>
      <c r="E21" s="6">
        <v>0</v>
      </c>
      <c r="F21" s="6">
        <f t="shared" si="0"/>
        <v>741458.0021411874</v>
      </c>
      <c r="H21" s="7" t="s">
        <v>33</v>
      </c>
      <c r="I21" s="8">
        <v>743000</v>
      </c>
    </row>
    <row r="22" spans="1:9" ht="12.75">
      <c r="A22" s="37" t="s">
        <v>34</v>
      </c>
      <c r="B22" s="6">
        <v>0</v>
      </c>
      <c r="C22" s="6">
        <v>0</v>
      </c>
      <c r="D22" s="6">
        <v>373101.02792017907</v>
      </c>
      <c r="E22" s="6">
        <v>0</v>
      </c>
      <c r="F22" s="6">
        <f aca="true" t="shared" si="1" ref="F22:F37">SUM(B22:E22)</f>
        <v>373101.02792017907</v>
      </c>
      <c r="H22" s="7" t="s">
        <v>35</v>
      </c>
      <c r="I22" s="8" t="s">
        <v>0</v>
      </c>
    </row>
    <row r="23" spans="1:9" ht="12.75">
      <c r="A23" s="37" t="s">
        <v>36</v>
      </c>
      <c r="B23" s="6">
        <v>0</v>
      </c>
      <c r="C23" s="6">
        <v>0</v>
      </c>
      <c r="D23" s="6">
        <v>1016051.8127668703</v>
      </c>
      <c r="E23" s="6">
        <v>0</v>
      </c>
      <c r="F23" s="6">
        <f t="shared" si="1"/>
        <v>1016051.8127668703</v>
      </c>
      <c r="H23" s="7" t="s">
        <v>37</v>
      </c>
      <c r="I23" s="8">
        <v>33363554</v>
      </c>
    </row>
    <row r="24" spans="1:6" ht="12.75">
      <c r="A24" s="37" t="s">
        <v>38</v>
      </c>
      <c r="B24" s="6">
        <v>0</v>
      </c>
      <c r="C24" s="6">
        <v>0</v>
      </c>
      <c r="D24" s="6">
        <v>156958.91675689624</v>
      </c>
      <c r="E24" s="6">
        <v>0</v>
      </c>
      <c r="F24" s="6">
        <f t="shared" si="1"/>
        <v>156958.91675689624</v>
      </c>
    </row>
    <row r="25" spans="1:9" ht="12.75">
      <c r="A25" s="37" t="s">
        <v>39</v>
      </c>
      <c r="B25" s="6">
        <v>0</v>
      </c>
      <c r="C25" s="6">
        <v>0</v>
      </c>
      <c r="D25" s="6">
        <v>155363.7005112821</v>
      </c>
      <c r="E25" s="6">
        <v>0</v>
      </c>
      <c r="F25" s="6">
        <f t="shared" si="1"/>
        <v>155363.7005112821</v>
      </c>
      <c r="H25" s="7" t="s">
        <v>40</v>
      </c>
      <c r="I25" s="8">
        <f>SUM(I10:I15)-SUM(I18:I23)</f>
        <v>74659851.55000001</v>
      </c>
    </row>
    <row r="26" spans="1:9" ht="12.75">
      <c r="A26" s="37" t="s">
        <v>41</v>
      </c>
      <c r="B26" s="6">
        <v>0</v>
      </c>
      <c r="C26" s="6">
        <v>0</v>
      </c>
      <c r="D26" s="6">
        <v>1132793.4748945027</v>
      </c>
      <c r="E26" s="6">
        <v>0</v>
      </c>
      <c r="F26" s="6">
        <f t="shared" si="1"/>
        <v>1132793.4748945027</v>
      </c>
      <c r="H26" s="7" t="s">
        <v>42</v>
      </c>
      <c r="I26" s="8">
        <f>+F60</f>
        <v>74659851.55000004</v>
      </c>
    </row>
    <row r="27" spans="1:6" ht="12.75">
      <c r="A27" s="37" t="s">
        <v>43</v>
      </c>
      <c r="B27" s="6">
        <v>0</v>
      </c>
      <c r="C27" s="6">
        <v>0</v>
      </c>
      <c r="D27" s="6">
        <v>382341.36030695506</v>
      </c>
      <c r="E27" s="6">
        <v>0</v>
      </c>
      <c r="F27" s="6">
        <f t="shared" si="1"/>
        <v>382341.36030695506</v>
      </c>
    </row>
    <row r="28" spans="1:9" ht="12.75">
      <c r="A28" s="37" t="s">
        <v>44</v>
      </c>
      <c r="B28" s="6">
        <v>0</v>
      </c>
      <c r="C28" s="6">
        <v>0</v>
      </c>
      <c r="D28" s="6">
        <v>47927</v>
      </c>
      <c r="E28" s="6">
        <v>0</v>
      </c>
      <c r="F28" s="6">
        <f t="shared" si="1"/>
        <v>47927</v>
      </c>
      <c r="I28" s="8" t="s">
        <v>0</v>
      </c>
    </row>
    <row r="29" spans="1:6" ht="12.75">
      <c r="A29" s="37" t="s">
        <v>45</v>
      </c>
      <c r="B29" s="6">
        <v>0</v>
      </c>
      <c r="C29" s="6">
        <v>0</v>
      </c>
      <c r="D29" s="6">
        <v>79404.62965336509</v>
      </c>
      <c r="E29" s="6">
        <v>0</v>
      </c>
      <c r="F29" s="6">
        <f t="shared" si="1"/>
        <v>79404.62965336509</v>
      </c>
    </row>
    <row r="30" spans="1:6" ht="12.75">
      <c r="A30" s="37" t="s">
        <v>46</v>
      </c>
      <c r="B30" s="6">
        <v>0</v>
      </c>
      <c r="C30" s="6">
        <v>0</v>
      </c>
      <c r="D30" s="6">
        <v>290204.1675049258</v>
      </c>
      <c r="E30" s="6">
        <v>0</v>
      </c>
      <c r="F30" s="6">
        <f t="shared" si="1"/>
        <v>290204.1675049258</v>
      </c>
    </row>
    <row r="31" spans="1:6" ht="12.75">
      <c r="A31" s="37" t="s">
        <v>47</v>
      </c>
      <c r="B31" s="6">
        <v>0</v>
      </c>
      <c r="C31" s="6">
        <v>0</v>
      </c>
      <c r="D31" s="6">
        <v>4778474.990407283</v>
      </c>
      <c r="E31" s="6">
        <v>0</v>
      </c>
      <c r="F31" s="6">
        <f t="shared" si="1"/>
        <v>4778474.990407283</v>
      </c>
    </row>
    <row r="32" spans="1:6" ht="12.75">
      <c r="A32" s="37" t="s">
        <v>48</v>
      </c>
      <c r="B32" s="6">
        <v>0</v>
      </c>
      <c r="C32" s="6">
        <v>0</v>
      </c>
      <c r="D32" s="6">
        <v>903559.0237154835</v>
      </c>
      <c r="E32" s="6">
        <v>0</v>
      </c>
      <c r="F32" s="6">
        <f t="shared" si="1"/>
        <v>903559.0237154835</v>
      </c>
    </row>
    <row r="33" spans="1:6" ht="12.75">
      <c r="A33" s="37" t="s">
        <v>49</v>
      </c>
      <c r="B33" s="6">
        <v>0</v>
      </c>
      <c r="C33" s="6">
        <v>0</v>
      </c>
      <c r="D33" s="6">
        <v>2683170.343733901</v>
      </c>
      <c r="E33" s="6">
        <v>0</v>
      </c>
      <c r="F33" s="6">
        <f t="shared" si="1"/>
        <v>2683170.343733901</v>
      </c>
    </row>
    <row r="34" spans="1:6" ht="12.75">
      <c r="A34" s="37" t="s">
        <v>50</v>
      </c>
      <c r="B34" s="6">
        <v>0</v>
      </c>
      <c r="C34" s="6">
        <v>0</v>
      </c>
      <c r="D34" s="6">
        <v>254057.13469982822</v>
      </c>
      <c r="E34" s="6">
        <v>0</v>
      </c>
      <c r="F34" s="6">
        <f t="shared" si="1"/>
        <v>254057.13469982822</v>
      </c>
    </row>
    <row r="35" spans="1:6" ht="12.75">
      <c r="A35" s="37" t="s">
        <v>51</v>
      </c>
      <c r="B35" s="6">
        <v>0</v>
      </c>
      <c r="C35" s="6">
        <v>0</v>
      </c>
      <c r="D35" s="6">
        <v>2699.7262665311864</v>
      </c>
      <c r="E35" s="6">
        <v>0</v>
      </c>
      <c r="F35" s="6">
        <f t="shared" si="1"/>
        <v>2699.7262665311864</v>
      </c>
    </row>
    <row r="36" spans="1:6" ht="12.75">
      <c r="A36" s="37" t="s">
        <v>52</v>
      </c>
      <c r="B36" s="6">
        <v>0</v>
      </c>
      <c r="C36" s="6">
        <v>0</v>
      </c>
      <c r="D36" s="6">
        <v>1287382.1529266401</v>
      </c>
      <c r="E36" s="6">
        <v>0</v>
      </c>
      <c r="F36" s="6">
        <f t="shared" si="1"/>
        <v>1287382.1529266401</v>
      </c>
    </row>
    <row r="37" spans="1:6" ht="12.75">
      <c r="A37" s="37" t="s">
        <v>53</v>
      </c>
      <c r="B37" s="6">
        <v>0</v>
      </c>
      <c r="C37" s="6">
        <v>0</v>
      </c>
      <c r="D37" s="6">
        <v>312764.2334236767</v>
      </c>
      <c r="E37" s="6">
        <v>0</v>
      </c>
      <c r="F37" s="6">
        <f t="shared" si="1"/>
        <v>312764.2334236767</v>
      </c>
    </row>
    <row r="38" spans="1:6" ht="12.75">
      <c r="A38" s="37" t="s">
        <v>54</v>
      </c>
      <c r="B38" s="6">
        <v>0</v>
      </c>
      <c r="C38" s="6">
        <v>0</v>
      </c>
      <c r="D38" s="6">
        <v>0</v>
      </c>
      <c r="E38" s="6">
        <v>0</v>
      </c>
      <c r="F38" s="6">
        <f aca="true" t="shared" si="2" ref="F38:F53">SUM(B38:E38)</f>
        <v>0</v>
      </c>
    </row>
    <row r="39" spans="1:6" ht="12.75">
      <c r="A39" s="37" t="s">
        <v>55</v>
      </c>
      <c r="B39" s="6">
        <v>0</v>
      </c>
      <c r="C39" s="6">
        <v>0</v>
      </c>
      <c r="D39" s="6">
        <v>1085127.5099277745</v>
      </c>
      <c r="E39" s="6">
        <v>0</v>
      </c>
      <c r="F39" s="6">
        <f t="shared" si="2"/>
        <v>1085127.5099277745</v>
      </c>
    </row>
    <row r="40" spans="1:6" ht="12.75">
      <c r="A40" s="37" t="s">
        <v>56</v>
      </c>
      <c r="B40" s="6">
        <v>0</v>
      </c>
      <c r="C40" s="6">
        <v>0</v>
      </c>
      <c r="D40" s="6">
        <v>2502647.522760517</v>
      </c>
      <c r="E40" s="6">
        <v>0</v>
      </c>
      <c r="F40" s="6">
        <f t="shared" si="2"/>
        <v>2502647.522760517</v>
      </c>
    </row>
    <row r="41" spans="1:6" ht="12.75">
      <c r="A41" s="37" t="s">
        <v>57</v>
      </c>
      <c r="B41" s="6">
        <v>0</v>
      </c>
      <c r="C41" s="6">
        <v>0</v>
      </c>
      <c r="D41" s="6">
        <v>3481489.7339680996</v>
      </c>
      <c r="E41" s="6">
        <v>0</v>
      </c>
      <c r="F41" s="6">
        <f t="shared" si="2"/>
        <v>3481489.7339680996</v>
      </c>
    </row>
    <row r="42" spans="1:6" ht="12.75">
      <c r="A42" s="37" t="s">
        <v>58</v>
      </c>
      <c r="B42" s="6">
        <v>0</v>
      </c>
      <c r="C42" s="6">
        <v>0</v>
      </c>
      <c r="D42" s="6">
        <v>601945.7960178782</v>
      </c>
      <c r="E42" s="6">
        <v>0</v>
      </c>
      <c r="F42" s="6">
        <f t="shared" si="2"/>
        <v>601945.7960178782</v>
      </c>
    </row>
    <row r="43" spans="1:6" ht="12.75">
      <c r="A43" s="37" t="s">
        <v>59</v>
      </c>
      <c r="B43" s="6">
        <v>0</v>
      </c>
      <c r="C43" s="6">
        <v>0</v>
      </c>
      <c r="D43" s="6">
        <v>882457.7628567507</v>
      </c>
      <c r="E43" s="6">
        <v>0</v>
      </c>
      <c r="F43" s="6">
        <f t="shared" si="2"/>
        <v>882457.7628567507</v>
      </c>
    </row>
    <row r="44" spans="1:6" ht="12.75">
      <c r="A44" s="37" t="s">
        <v>60</v>
      </c>
      <c r="B44" s="6">
        <v>0</v>
      </c>
      <c r="C44" s="6">
        <v>0</v>
      </c>
      <c r="D44" s="6">
        <v>810139.8949410738</v>
      </c>
      <c r="E44" s="6">
        <v>0</v>
      </c>
      <c r="F44" s="6">
        <f t="shared" si="2"/>
        <v>810139.8949410738</v>
      </c>
    </row>
    <row r="45" spans="1:6" ht="12.75">
      <c r="A45" s="37" t="s">
        <v>61</v>
      </c>
      <c r="B45" s="6">
        <v>0</v>
      </c>
      <c r="C45" s="6">
        <v>0</v>
      </c>
      <c r="D45" s="6">
        <v>0</v>
      </c>
      <c r="E45" s="6">
        <v>0</v>
      </c>
      <c r="F45" s="6">
        <f t="shared" si="2"/>
        <v>0</v>
      </c>
    </row>
    <row r="46" spans="1:6" ht="12.75">
      <c r="A46" s="37" t="s">
        <v>62</v>
      </c>
      <c r="B46" s="6">
        <v>0</v>
      </c>
      <c r="C46" s="6">
        <v>0</v>
      </c>
      <c r="D46" s="6">
        <v>5953.672144748913</v>
      </c>
      <c r="E46" s="6">
        <v>0</v>
      </c>
      <c r="F46" s="6">
        <f t="shared" si="2"/>
        <v>5953.672144748913</v>
      </c>
    </row>
    <row r="47" spans="1:6" ht="12.75">
      <c r="A47" s="37" t="s">
        <v>63</v>
      </c>
      <c r="B47" s="6">
        <v>0</v>
      </c>
      <c r="C47" s="6">
        <v>0</v>
      </c>
      <c r="D47" s="6">
        <v>499747.0820398717</v>
      </c>
      <c r="E47" s="6">
        <v>0</v>
      </c>
      <c r="F47" s="6">
        <f t="shared" si="2"/>
        <v>499747.0820398717</v>
      </c>
    </row>
    <row r="48" spans="1:6" ht="12.75">
      <c r="A48" s="37" t="s">
        <v>64</v>
      </c>
      <c r="B48" s="6">
        <v>0</v>
      </c>
      <c r="C48" s="6">
        <v>0</v>
      </c>
      <c r="D48" s="6">
        <v>2660135.9745913288</v>
      </c>
      <c r="E48" s="6">
        <v>0</v>
      </c>
      <c r="F48" s="6">
        <f t="shared" si="2"/>
        <v>2660135.9745913288</v>
      </c>
    </row>
    <row r="49" spans="1:6" ht="12.75">
      <c r="A49" s="37" t="s">
        <v>65</v>
      </c>
      <c r="B49" s="6">
        <v>0</v>
      </c>
      <c r="C49" s="6">
        <v>0</v>
      </c>
      <c r="D49" s="6">
        <v>654970.729092432</v>
      </c>
      <c r="E49" s="6">
        <v>0</v>
      </c>
      <c r="F49" s="6">
        <f t="shared" si="2"/>
        <v>654970.729092432</v>
      </c>
    </row>
    <row r="50" spans="1:6" ht="12.75">
      <c r="A50" s="37" t="s">
        <v>66</v>
      </c>
      <c r="B50" s="6">
        <v>0</v>
      </c>
      <c r="C50" s="6">
        <v>0</v>
      </c>
      <c r="D50" s="6">
        <v>2324521.1165953167</v>
      </c>
      <c r="E50" s="6">
        <v>0</v>
      </c>
      <c r="F50" s="6">
        <f t="shared" si="2"/>
        <v>2324521.1165953167</v>
      </c>
    </row>
    <row r="51" spans="1:6" ht="12.75">
      <c r="A51" s="37" t="s">
        <v>67</v>
      </c>
      <c r="B51" s="6">
        <v>0</v>
      </c>
      <c r="C51" s="6">
        <v>0</v>
      </c>
      <c r="D51" s="6">
        <v>88229.97666185745</v>
      </c>
      <c r="E51" s="6">
        <v>0</v>
      </c>
      <c r="F51" s="6">
        <f t="shared" si="2"/>
        <v>88229.97666185745</v>
      </c>
    </row>
    <row r="52" spans="1:6" ht="12.75">
      <c r="A52" s="37" t="s">
        <v>68</v>
      </c>
      <c r="B52" s="6">
        <v>0</v>
      </c>
      <c r="C52" s="6">
        <v>0</v>
      </c>
      <c r="D52" s="6">
        <v>14510.637450477065</v>
      </c>
      <c r="E52" s="6">
        <v>0</v>
      </c>
      <c r="F52" s="6">
        <f t="shared" si="2"/>
        <v>14510.637450477065</v>
      </c>
    </row>
    <row r="53" spans="1:6" ht="12.75">
      <c r="A53" s="37" t="s">
        <v>69</v>
      </c>
      <c r="B53" s="6">
        <v>0</v>
      </c>
      <c r="C53" s="6">
        <v>0</v>
      </c>
      <c r="D53" s="6">
        <v>575134.2896083602</v>
      </c>
      <c r="E53" s="6">
        <v>0</v>
      </c>
      <c r="F53" s="6">
        <f t="shared" si="2"/>
        <v>575134.2896083602</v>
      </c>
    </row>
    <row r="54" spans="1:6" ht="12.75">
      <c r="A54" s="37" t="s">
        <v>70</v>
      </c>
      <c r="B54" s="6">
        <v>0</v>
      </c>
      <c r="C54" s="6">
        <v>0</v>
      </c>
      <c r="D54" s="6">
        <v>7212543.989518452</v>
      </c>
      <c r="E54" s="6">
        <v>0</v>
      </c>
      <c r="F54" s="6">
        <f>SUM(B54:E54)</f>
        <v>7212543.989518452</v>
      </c>
    </row>
    <row r="55" spans="1:6" ht="12.75">
      <c r="A55" s="37" t="s">
        <v>71</v>
      </c>
      <c r="B55" s="6">
        <v>0</v>
      </c>
      <c r="C55" s="6">
        <v>0</v>
      </c>
      <c r="D55" s="6">
        <v>199322.7048442145</v>
      </c>
      <c r="E55" s="6">
        <v>0</v>
      </c>
      <c r="F55" s="6">
        <f>SUM(B55:E55)</f>
        <v>199322.7048442145</v>
      </c>
    </row>
    <row r="56" spans="1:6" ht="12.75">
      <c r="A56" s="37" t="s">
        <v>72</v>
      </c>
      <c r="B56" s="6">
        <v>0</v>
      </c>
      <c r="C56" s="6">
        <v>0</v>
      </c>
      <c r="D56" s="6">
        <v>197547.11241562734</v>
      </c>
      <c r="E56" s="6">
        <v>0</v>
      </c>
      <c r="F56" s="6">
        <f>SUM(B56:E56)</f>
        <v>197547.11241562734</v>
      </c>
    </row>
    <row r="57" spans="1:6" ht="12.75">
      <c r="A57" s="37" t="s">
        <v>73</v>
      </c>
      <c r="B57" s="6">
        <v>0</v>
      </c>
      <c r="C57" s="6">
        <v>0</v>
      </c>
      <c r="D57" s="6">
        <v>411220.5992003321</v>
      </c>
      <c r="E57" s="6">
        <v>0</v>
      </c>
      <c r="F57" s="6">
        <f>SUM(B57:E57)</f>
        <v>411220.5992003321</v>
      </c>
    </row>
    <row r="58" spans="1:6" ht="12.75">
      <c r="A58" s="37" t="s">
        <v>74</v>
      </c>
      <c r="B58" s="6">
        <v>0</v>
      </c>
      <c r="C58" s="6">
        <v>0</v>
      </c>
      <c r="D58" s="6">
        <v>1482.1912392176762</v>
      </c>
      <c r="E58" s="6">
        <v>0</v>
      </c>
      <c r="F58" s="6">
        <f>SUM(B58:E58)</f>
        <v>1482.1912392176762</v>
      </c>
    </row>
    <row r="59" spans="1:6" ht="12.75">
      <c r="A59" s="37" t="s">
        <v>0</v>
      </c>
      <c r="B59" s="6"/>
      <c r="C59" s="6"/>
      <c r="D59" s="6"/>
      <c r="E59" s="6"/>
      <c r="F59" s="6"/>
    </row>
    <row r="60" spans="1:6" ht="12.75">
      <c r="A60" s="37" t="s">
        <v>6</v>
      </c>
      <c r="B60" s="6">
        <f>SUM(B6:B58)</f>
        <v>0</v>
      </c>
      <c r="C60" s="6">
        <f>SUM(C6:C58)</f>
        <v>0</v>
      </c>
      <c r="D60" s="6">
        <f>SUM(D6:D58)</f>
        <v>74659851.55000004</v>
      </c>
      <c r="E60" s="6">
        <f>SUM(E6:E58)</f>
        <v>0</v>
      </c>
      <c r="F60" s="6">
        <f>SUM(F6:F58)</f>
        <v>74659851.55000004</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Italic"American Integrity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0.xml><?xml version="1.0" encoding="utf-8"?>
<worksheet xmlns="http://schemas.openxmlformats.org/spreadsheetml/2006/main" xmlns:r="http://schemas.openxmlformats.org/officeDocument/2006/relationships">
  <dimension ref="A1:I67"/>
  <sheetViews>
    <sheetView zoomScale="75" zoomScaleNormal="75" workbookViewId="0" topLeftCell="F15">
      <selection activeCell="H20" sqref="H20"/>
    </sheetView>
  </sheetViews>
  <sheetFormatPr defaultColWidth="9.00390625" defaultRowHeight="12.75"/>
  <cols>
    <col min="1" max="1" width="15.75390625" style="7" bestFit="1" customWidth="1"/>
    <col min="2" max="2" width="9.25390625" style="7" bestFit="1" customWidth="1"/>
    <col min="3" max="3" width="11.75390625" style="7" bestFit="1" customWidth="1"/>
    <col min="4" max="4" width="6.25390625" style="7" bestFit="1" customWidth="1"/>
    <col min="5" max="5" width="14.375" style="7" bestFit="1" customWidth="1"/>
    <col min="6" max="6" width="9.25390625" style="7" bestFit="1" customWidth="1"/>
    <col min="7" max="7" width="2.75390625" style="7" customWidth="1"/>
    <col min="8" max="8" width="28.125" style="7" bestFit="1" customWidth="1"/>
    <col min="9" max="9" width="9.25390625" style="8" bestFit="1" customWidth="1"/>
    <col min="10" max="16384" width="10.75390625" style="7" customWidth="1"/>
  </cols>
  <sheetData>
    <row r="1" spans="1:6" ht="12.75">
      <c r="A1" s="4" t="s">
        <v>0</v>
      </c>
      <c r="B1" s="127" t="s">
        <v>248</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4590.766465323273</v>
      </c>
      <c r="C6" s="6">
        <v>0</v>
      </c>
      <c r="D6" s="6">
        <v>27.118388534602786</v>
      </c>
      <c r="E6" s="6">
        <v>0</v>
      </c>
      <c r="F6" s="6">
        <f aca="true" t="shared" si="0" ref="F6:F53">SUM(B6:E6)</f>
        <v>4617.884853857876</v>
      </c>
      <c r="H6" s="7" t="s">
        <v>8</v>
      </c>
      <c r="I6" s="8" t="s">
        <v>0</v>
      </c>
    </row>
    <row r="7" spans="1:6" ht="12" customHeight="1">
      <c r="A7" s="37" t="s">
        <v>9</v>
      </c>
      <c r="B7" s="6">
        <v>0</v>
      </c>
      <c r="C7" s="6">
        <v>0</v>
      </c>
      <c r="D7" s="6">
        <v>0</v>
      </c>
      <c r="E7" s="6">
        <v>0</v>
      </c>
      <c r="F7" s="6">
        <f t="shared" si="0"/>
        <v>0</v>
      </c>
    </row>
    <row r="8" spans="1:9" ht="12.75">
      <c r="A8" s="37" t="s">
        <v>10</v>
      </c>
      <c r="B8" s="6">
        <v>7269.968884490585</v>
      </c>
      <c r="C8" s="6">
        <v>2.3521237018649055</v>
      </c>
      <c r="D8" s="6">
        <v>4.497545623868956</v>
      </c>
      <c r="E8" s="6">
        <v>0</v>
      </c>
      <c r="F8" s="6">
        <f t="shared" si="0"/>
        <v>7276.818553816319</v>
      </c>
      <c r="H8" s="7" t="s">
        <v>0</v>
      </c>
      <c r="I8" s="8" t="s">
        <v>0</v>
      </c>
    </row>
    <row r="9" spans="1:9" ht="12.75">
      <c r="A9" s="37" t="s">
        <v>11</v>
      </c>
      <c r="B9" s="6">
        <v>5605.460266835924</v>
      </c>
      <c r="C9" s="6">
        <v>0</v>
      </c>
      <c r="D9" s="6">
        <v>3.399877228351677</v>
      </c>
      <c r="E9" s="6">
        <v>0</v>
      </c>
      <c r="F9" s="6">
        <f t="shared" si="0"/>
        <v>5608.860144064276</v>
      </c>
      <c r="H9" s="7" t="s">
        <v>0</v>
      </c>
      <c r="I9" s="8" t="s">
        <v>0</v>
      </c>
    </row>
    <row r="10" spans="1:9" ht="12.75">
      <c r="A10" s="37" t="s">
        <v>12</v>
      </c>
      <c r="B10" s="6">
        <v>43640.22094975636</v>
      </c>
      <c r="C10" s="6">
        <v>0</v>
      </c>
      <c r="D10" s="6">
        <v>2.6908219571719187</v>
      </c>
      <c r="E10" s="6">
        <v>0</v>
      </c>
      <c r="F10" s="6">
        <f t="shared" si="0"/>
        <v>43642.91177171353</v>
      </c>
      <c r="H10" s="7" t="s">
        <v>13</v>
      </c>
      <c r="I10" s="8">
        <v>0</v>
      </c>
    </row>
    <row r="11" spans="1:6" ht="12.75">
      <c r="A11" s="37" t="s">
        <v>14</v>
      </c>
      <c r="B11" s="6">
        <v>15115.129760461294</v>
      </c>
      <c r="C11" s="6">
        <v>0</v>
      </c>
      <c r="D11" s="6">
        <v>1.4933092159452144</v>
      </c>
      <c r="E11" s="6">
        <v>0</v>
      </c>
      <c r="F11" s="6">
        <f t="shared" si="0"/>
        <v>15116.623069677238</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0</v>
      </c>
    </row>
    <row r="14" spans="1:9" ht="12.75">
      <c r="A14" s="37" t="s">
        <v>19</v>
      </c>
      <c r="B14" s="6">
        <v>0</v>
      </c>
      <c r="C14" s="6">
        <v>0</v>
      </c>
      <c r="D14" s="6">
        <v>0</v>
      </c>
      <c r="E14" s="6">
        <v>0</v>
      </c>
      <c r="F14" s="6">
        <f t="shared" si="0"/>
        <v>0</v>
      </c>
      <c r="H14" s="7" t="s">
        <v>20</v>
      </c>
      <c r="I14" s="8">
        <v>0</v>
      </c>
    </row>
    <row r="15" spans="1:9" ht="12.75">
      <c r="A15" s="37" t="s">
        <v>21</v>
      </c>
      <c r="B15" s="6">
        <v>23744.905344724222</v>
      </c>
      <c r="C15" s="6">
        <v>67.00194647231713</v>
      </c>
      <c r="D15" s="6">
        <v>0.4989506652193829</v>
      </c>
      <c r="E15" s="6">
        <v>0</v>
      </c>
      <c r="F15" s="6">
        <f t="shared" si="0"/>
        <v>23812.406241861758</v>
      </c>
      <c r="H15" s="7" t="s">
        <v>22</v>
      </c>
      <c r="I15" s="8">
        <v>368159.82</v>
      </c>
    </row>
    <row r="16" spans="1:6" ht="12.75">
      <c r="A16" s="37" t="s">
        <v>23</v>
      </c>
      <c r="B16" s="6">
        <v>14698.59839788166</v>
      </c>
      <c r="C16" s="6">
        <v>0</v>
      </c>
      <c r="D16" s="6">
        <v>2.0350444233685994</v>
      </c>
      <c r="E16" s="6">
        <v>0</v>
      </c>
      <c r="F16" s="6">
        <f t="shared" si="0"/>
        <v>14700.633442305028</v>
      </c>
    </row>
    <row r="17" spans="1:8" ht="12.75">
      <c r="A17" s="37" t="s">
        <v>24</v>
      </c>
      <c r="B17" s="6">
        <v>0</v>
      </c>
      <c r="C17" s="6">
        <v>0</v>
      </c>
      <c r="D17" s="6">
        <v>0</v>
      </c>
      <c r="E17" s="6">
        <v>0</v>
      </c>
      <c r="F17" s="6">
        <f t="shared" si="0"/>
        <v>0</v>
      </c>
      <c r="H17" s="7" t="s">
        <v>25</v>
      </c>
    </row>
    <row r="18" spans="1:9" ht="12.75">
      <c r="A18" s="37" t="s">
        <v>26</v>
      </c>
      <c r="B18" s="6">
        <v>140.99648427760079</v>
      </c>
      <c r="C18" s="6">
        <v>0</v>
      </c>
      <c r="D18" s="6">
        <v>0</v>
      </c>
      <c r="E18" s="6">
        <v>0</v>
      </c>
      <c r="F18" s="6">
        <f t="shared" si="0"/>
        <v>140.99648427760079</v>
      </c>
      <c r="H18" s="7" t="s">
        <v>27</v>
      </c>
      <c r="I18" s="8">
        <v>0</v>
      </c>
    </row>
    <row r="19" spans="1:9" ht="12.75">
      <c r="A19" s="37" t="s">
        <v>28</v>
      </c>
      <c r="B19" s="6">
        <v>2384.94053192963</v>
      </c>
      <c r="C19" s="6">
        <v>0</v>
      </c>
      <c r="D19" s="6">
        <v>0</v>
      </c>
      <c r="E19" s="6">
        <v>0</v>
      </c>
      <c r="F19" s="6">
        <f t="shared" si="0"/>
        <v>2384.94053192963</v>
      </c>
      <c r="H19" s="7" t="s">
        <v>29</v>
      </c>
      <c r="I19" s="8">
        <v>0</v>
      </c>
    </row>
    <row r="20" spans="1:9" ht="12.75">
      <c r="A20" s="37" t="s">
        <v>30</v>
      </c>
      <c r="B20" s="6">
        <v>2080.6629396956087</v>
      </c>
      <c r="C20" s="6">
        <v>0</v>
      </c>
      <c r="D20" s="6">
        <v>0.2851722312511007</v>
      </c>
      <c r="E20" s="6">
        <v>0</v>
      </c>
      <c r="F20" s="6">
        <f t="shared" si="0"/>
        <v>2080.94811192686</v>
      </c>
      <c r="H20" s="7" t="s">
        <v>31</v>
      </c>
      <c r="I20" s="8" t="s">
        <v>0</v>
      </c>
    </row>
    <row r="21" spans="1:9" ht="12.75">
      <c r="A21" s="37" t="s">
        <v>32</v>
      </c>
      <c r="B21" s="6">
        <v>357.99107355589416</v>
      </c>
      <c r="C21" s="6">
        <v>0</v>
      </c>
      <c r="D21" s="6">
        <v>0</v>
      </c>
      <c r="E21" s="6">
        <v>0</v>
      </c>
      <c r="F21" s="6">
        <f t="shared" si="0"/>
        <v>357.99107355589416</v>
      </c>
      <c r="H21" s="7" t="s">
        <v>33</v>
      </c>
      <c r="I21" s="8">
        <v>0</v>
      </c>
    </row>
    <row r="22" spans="1:9" ht="12.75">
      <c r="A22" s="37" t="s">
        <v>34</v>
      </c>
      <c r="B22" s="6">
        <v>9066.462347873045</v>
      </c>
      <c r="C22" s="6">
        <v>0</v>
      </c>
      <c r="D22" s="6">
        <v>1.3115487885434807</v>
      </c>
      <c r="E22" s="6">
        <v>0</v>
      </c>
      <c r="F22" s="6">
        <f t="shared" si="0"/>
        <v>9067.773896661589</v>
      </c>
      <c r="H22" s="7" t="s">
        <v>35</v>
      </c>
      <c r="I22" s="8" t="s">
        <v>0</v>
      </c>
    </row>
    <row r="23" spans="1:9" ht="12.75">
      <c r="A23" s="37" t="s">
        <v>36</v>
      </c>
      <c r="B23" s="6">
        <v>2443.939060811747</v>
      </c>
      <c r="C23" s="6">
        <v>0</v>
      </c>
      <c r="D23" s="6">
        <v>0</v>
      </c>
      <c r="E23" s="6">
        <v>0</v>
      </c>
      <c r="F23" s="6">
        <f t="shared" si="0"/>
        <v>2443.939060811747</v>
      </c>
      <c r="H23" s="7" t="s">
        <v>37</v>
      </c>
      <c r="I23" s="8">
        <v>0</v>
      </c>
    </row>
    <row r="24" spans="1:6" ht="12.75">
      <c r="A24" s="37" t="s">
        <v>38</v>
      </c>
      <c r="B24" s="6">
        <v>9564.477875793842</v>
      </c>
      <c r="C24" s="6">
        <v>0</v>
      </c>
      <c r="D24" s="6">
        <v>6.283478964434559</v>
      </c>
      <c r="E24" s="6">
        <v>0</v>
      </c>
      <c r="F24" s="6">
        <f t="shared" si="0"/>
        <v>9570.761354758277</v>
      </c>
    </row>
    <row r="25" spans="1:9" ht="12.75">
      <c r="A25" s="37" t="s">
        <v>39</v>
      </c>
      <c r="B25" s="6">
        <v>0</v>
      </c>
      <c r="C25" s="6">
        <v>0</v>
      </c>
      <c r="D25" s="6">
        <v>0</v>
      </c>
      <c r="E25" s="6">
        <v>0</v>
      </c>
      <c r="F25" s="6">
        <f t="shared" si="0"/>
        <v>0</v>
      </c>
      <c r="H25" s="7" t="s">
        <v>40</v>
      </c>
      <c r="I25" s="8">
        <f>SUM(I10:I15)-SUM(I18:I23)</f>
        <v>368159.82</v>
      </c>
    </row>
    <row r="26" spans="1:9" ht="12.75">
      <c r="A26" s="37" t="s">
        <v>41</v>
      </c>
      <c r="B26" s="6">
        <v>0</v>
      </c>
      <c r="C26" s="6">
        <v>0</v>
      </c>
      <c r="D26" s="6">
        <v>0</v>
      </c>
      <c r="E26" s="6">
        <v>0</v>
      </c>
      <c r="F26" s="6">
        <f t="shared" si="0"/>
        <v>0</v>
      </c>
      <c r="H26" s="7" t="s">
        <v>42</v>
      </c>
      <c r="I26" s="8">
        <f>+F60</f>
        <v>368159.81999999995</v>
      </c>
    </row>
    <row r="27" spans="1:6" ht="12.75">
      <c r="A27" s="37" t="s">
        <v>43</v>
      </c>
      <c r="B27" s="6">
        <v>0</v>
      </c>
      <c r="C27" s="6">
        <v>0</v>
      </c>
      <c r="D27" s="6">
        <v>0</v>
      </c>
      <c r="E27" s="6">
        <v>0</v>
      </c>
      <c r="F27" s="6">
        <f t="shared" si="0"/>
        <v>0</v>
      </c>
    </row>
    <row r="28" spans="1:6" ht="12.75">
      <c r="A28" s="37" t="s">
        <v>44</v>
      </c>
      <c r="B28" s="6">
        <v>589.3863008863003</v>
      </c>
      <c r="C28" s="6">
        <v>0</v>
      </c>
      <c r="D28" s="6">
        <v>0.5989879348660277</v>
      </c>
      <c r="E28" s="6">
        <v>0</v>
      </c>
      <c r="F28" s="6">
        <f t="shared" si="0"/>
        <v>589.9852888211664</v>
      </c>
    </row>
    <row r="29" spans="1:6" ht="12.75">
      <c r="A29" s="37" t="s">
        <v>45</v>
      </c>
      <c r="B29" s="6">
        <v>200.99498822551604</v>
      </c>
      <c r="C29" s="6">
        <v>0</v>
      </c>
      <c r="D29" s="6">
        <v>0</v>
      </c>
      <c r="E29" s="6">
        <v>0</v>
      </c>
      <c r="F29" s="6">
        <f t="shared" si="0"/>
        <v>200.99498822551604</v>
      </c>
    </row>
    <row r="30" spans="1:6" ht="12.75">
      <c r="A30" s="37" t="s">
        <v>46</v>
      </c>
      <c r="B30" s="6">
        <v>2398.9401828508103</v>
      </c>
      <c r="C30" s="6">
        <v>0</v>
      </c>
      <c r="D30" s="6">
        <v>0</v>
      </c>
      <c r="E30" s="6">
        <v>0</v>
      </c>
      <c r="F30" s="6">
        <f t="shared" si="0"/>
        <v>2398.9401828508103</v>
      </c>
    </row>
    <row r="31" spans="1:6" ht="12.75">
      <c r="A31" s="37" t="s">
        <v>47</v>
      </c>
      <c r="B31" s="6">
        <v>11042.505323914518</v>
      </c>
      <c r="C31" s="6">
        <v>2.879711117483913</v>
      </c>
      <c r="D31" s="6">
        <v>3.339466976587162</v>
      </c>
      <c r="E31" s="6">
        <v>0</v>
      </c>
      <c r="F31" s="6">
        <f t="shared" si="0"/>
        <v>11048.72450200859</v>
      </c>
    </row>
    <row r="32" spans="1:6" ht="12.75">
      <c r="A32" s="37" t="s">
        <v>48</v>
      </c>
      <c r="B32" s="6">
        <v>99.9975065798587</v>
      </c>
      <c r="C32" s="6">
        <v>0</v>
      </c>
      <c r="D32" s="6">
        <v>0</v>
      </c>
      <c r="E32" s="6">
        <v>0</v>
      </c>
      <c r="F32" s="6">
        <f t="shared" si="0"/>
        <v>99.9975065798587</v>
      </c>
    </row>
    <row r="33" spans="1:6" ht="12.75">
      <c r="A33" s="37" t="s">
        <v>49</v>
      </c>
      <c r="B33" s="6">
        <v>438.9890538855797</v>
      </c>
      <c r="C33" s="6">
        <v>0</v>
      </c>
      <c r="D33" s="6">
        <v>0</v>
      </c>
      <c r="E33" s="6">
        <v>0</v>
      </c>
      <c r="F33" s="6">
        <f t="shared" si="0"/>
        <v>438.9890538855797</v>
      </c>
    </row>
    <row r="34" spans="1:6" ht="12.75">
      <c r="A34" s="37" t="s">
        <v>50</v>
      </c>
      <c r="B34" s="6">
        <v>1572.436789744768</v>
      </c>
      <c r="C34" s="6">
        <v>0</v>
      </c>
      <c r="D34" s="6">
        <v>0.5239887564096027</v>
      </c>
      <c r="E34" s="6">
        <v>0</v>
      </c>
      <c r="F34" s="6">
        <f t="shared" si="0"/>
        <v>1572.9607785011776</v>
      </c>
    </row>
    <row r="35" spans="1:6" ht="12.75">
      <c r="A35" s="37" t="s">
        <v>51</v>
      </c>
      <c r="B35" s="6">
        <v>0</v>
      </c>
      <c r="C35" s="6">
        <v>0</v>
      </c>
      <c r="D35" s="6">
        <v>0</v>
      </c>
      <c r="E35" s="6">
        <v>0</v>
      </c>
      <c r="F35" s="6">
        <f t="shared" si="0"/>
        <v>0</v>
      </c>
    </row>
    <row r="36" spans="1:6" ht="12.75">
      <c r="A36" s="37" t="s">
        <v>52</v>
      </c>
      <c r="B36" s="6">
        <v>0</v>
      </c>
      <c r="C36" s="6">
        <v>0</v>
      </c>
      <c r="D36" s="6">
        <v>0</v>
      </c>
      <c r="E36" s="6">
        <v>0</v>
      </c>
      <c r="F36" s="6">
        <f t="shared" si="0"/>
        <v>0</v>
      </c>
    </row>
    <row r="37" spans="1:6" ht="12.75">
      <c r="A37" s="37" t="s">
        <v>53</v>
      </c>
      <c r="B37" s="6">
        <v>3026.924524172323</v>
      </c>
      <c r="C37" s="6">
        <v>0</v>
      </c>
      <c r="D37" s="6">
        <v>0</v>
      </c>
      <c r="E37" s="6">
        <v>0</v>
      </c>
      <c r="F37" s="6">
        <f t="shared" si="0"/>
        <v>3026.924524172323</v>
      </c>
    </row>
    <row r="38" spans="1:6" ht="12.75">
      <c r="A38" s="37" t="s">
        <v>54</v>
      </c>
      <c r="B38" s="6">
        <v>0</v>
      </c>
      <c r="C38" s="6">
        <v>0</v>
      </c>
      <c r="D38" s="6">
        <v>0</v>
      </c>
      <c r="E38" s="6">
        <v>0</v>
      </c>
      <c r="F38" s="6">
        <f t="shared" si="0"/>
        <v>0</v>
      </c>
    </row>
    <row r="39" spans="1:6" ht="12.75">
      <c r="A39" s="37" t="s">
        <v>55</v>
      </c>
      <c r="B39" s="6">
        <v>9935.31389179514</v>
      </c>
      <c r="C39" s="6">
        <v>0</v>
      </c>
      <c r="D39" s="6">
        <v>0.43836197962184636</v>
      </c>
      <c r="E39" s="6">
        <v>0</v>
      </c>
      <c r="F39" s="6">
        <f t="shared" si="0"/>
        <v>9935.752253774763</v>
      </c>
    </row>
    <row r="40" spans="1:6" ht="12.75">
      <c r="A40" s="37" t="s">
        <v>56</v>
      </c>
      <c r="B40" s="6">
        <v>34.99912730295055</v>
      </c>
      <c r="C40" s="6">
        <v>0</v>
      </c>
      <c r="D40" s="6">
        <v>0</v>
      </c>
      <c r="E40" s="6">
        <v>0</v>
      </c>
      <c r="F40" s="6">
        <f t="shared" si="0"/>
        <v>34.99912730295055</v>
      </c>
    </row>
    <row r="41" spans="1:6" ht="12.75">
      <c r="A41" s="37" t="s">
        <v>57</v>
      </c>
      <c r="B41" s="6">
        <v>3474.91335365009</v>
      </c>
      <c r="C41" s="6">
        <v>0</v>
      </c>
      <c r="D41" s="6">
        <v>0</v>
      </c>
      <c r="E41" s="6">
        <v>0</v>
      </c>
      <c r="F41" s="6">
        <f t="shared" si="0"/>
        <v>3474.91335365009</v>
      </c>
    </row>
    <row r="42" spans="1:6" ht="12.75">
      <c r="A42" s="37" t="s">
        <v>58</v>
      </c>
      <c r="B42" s="6">
        <v>41483.26646168715</v>
      </c>
      <c r="C42" s="6">
        <v>1065.5226009733472</v>
      </c>
      <c r="D42" s="6">
        <v>195.14512490011015</v>
      </c>
      <c r="E42" s="6">
        <v>0</v>
      </c>
      <c r="F42" s="6">
        <f t="shared" si="0"/>
        <v>42743.934187560604</v>
      </c>
    </row>
    <row r="43" spans="1:6" ht="12.75">
      <c r="A43" s="37" t="s">
        <v>59</v>
      </c>
      <c r="B43" s="6">
        <v>655.5882491262572</v>
      </c>
      <c r="C43" s="6">
        <v>0</v>
      </c>
      <c r="D43" s="6">
        <v>0.3953940376158796</v>
      </c>
      <c r="E43" s="6">
        <v>0</v>
      </c>
      <c r="F43" s="6">
        <f t="shared" si="0"/>
        <v>655.9836431638731</v>
      </c>
    </row>
    <row r="44" spans="1:6" ht="12.75">
      <c r="A44" s="37" t="s">
        <v>60</v>
      </c>
      <c r="B44" s="6">
        <v>0</v>
      </c>
      <c r="C44" s="6">
        <v>0</v>
      </c>
      <c r="D44" s="6">
        <v>0</v>
      </c>
      <c r="E44" s="6">
        <v>0</v>
      </c>
      <c r="F44" s="6">
        <f t="shared" si="0"/>
        <v>0</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3524.91210694002</v>
      </c>
      <c r="C47" s="6">
        <v>0</v>
      </c>
      <c r="D47" s="6">
        <v>0</v>
      </c>
      <c r="E47" s="6">
        <v>0</v>
      </c>
      <c r="F47" s="6">
        <f t="shared" si="0"/>
        <v>3524.91210694002</v>
      </c>
    </row>
    <row r="48" spans="1:6" ht="12.75">
      <c r="A48" s="37" t="s">
        <v>64</v>
      </c>
      <c r="B48" s="6">
        <v>98.99753151406011</v>
      </c>
      <c r="C48" s="6">
        <v>0</v>
      </c>
      <c r="D48" s="6">
        <v>0</v>
      </c>
      <c r="E48" s="6">
        <v>0</v>
      </c>
      <c r="F48" s="6">
        <f t="shared" si="0"/>
        <v>98.99753151406011</v>
      </c>
    </row>
    <row r="49" spans="1:6" ht="12.75">
      <c r="A49" s="37" t="s">
        <v>65</v>
      </c>
      <c r="B49" s="6">
        <v>13669.924080267992</v>
      </c>
      <c r="C49" s="6">
        <v>0.2672926618716924</v>
      </c>
      <c r="D49" s="6">
        <v>3.467676800015423</v>
      </c>
      <c r="E49" s="6">
        <v>0</v>
      </c>
      <c r="F49" s="6">
        <f t="shared" si="0"/>
        <v>13673.65904972988</v>
      </c>
    </row>
    <row r="50" spans="1:6" ht="12.75">
      <c r="A50" s="37" t="s">
        <v>66</v>
      </c>
      <c r="B50" s="6">
        <v>129826.95457247672</v>
      </c>
      <c r="C50" s="6">
        <v>289.6677920085381</v>
      </c>
      <c r="D50" s="6">
        <v>152.12940722826477</v>
      </c>
      <c r="E50" s="6">
        <v>0</v>
      </c>
      <c r="F50" s="6">
        <f t="shared" si="0"/>
        <v>130268.75177171352</v>
      </c>
    </row>
    <row r="51" spans="1:6" ht="12.75">
      <c r="A51" s="37" t="s">
        <v>67</v>
      </c>
      <c r="B51" s="6">
        <v>556.986111649813</v>
      </c>
      <c r="C51" s="6">
        <v>0</v>
      </c>
      <c r="D51" s="6">
        <v>0</v>
      </c>
      <c r="E51" s="6">
        <v>0</v>
      </c>
      <c r="F51" s="6">
        <f t="shared" si="0"/>
        <v>556.986111649813</v>
      </c>
    </row>
    <row r="52" spans="1:6" ht="12.75">
      <c r="A52" s="37" t="s">
        <v>68</v>
      </c>
      <c r="B52" s="6">
        <v>0</v>
      </c>
      <c r="C52" s="6">
        <v>0</v>
      </c>
      <c r="D52" s="6">
        <v>0</v>
      </c>
      <c r="E52" s="6">
        <v>0</v>
      </c>
      <c r="F52" s="6">
        <f t="shared" si="0"/>
        <v>0</v>
      </c>
    </row>
    <row r="53" spans="1:6" ht="12.75">
      <c r="A53" s="37" t="s">
        <v>69</v>
      </c>
      <c r="B53" s="6">
        <v>1846.7420720544496</v>
      </c>
      <c r="C53" s="6">
        <v>4.2117747387349125</v>
      </c>
      <c r="D53" s="6">
        <v>0</v>
      </c>
      <c r="E53" s="6">
        <v>0</v>
      </c>
      <c r="F53" s="6">
        <f t="shared" si="0"/>
        <v>1850.9538467931845</v>
      </c>
    </row>
    <row r="54" spans="1:6" ht="12.75">
      <c r="A54" s="37" t="s">
        <v>70</v>
      </c>
      <c r="B54" s="6">
        <v>666.9833688876577</v>
      </c>
      <c r="C54" s="6">
        <v>0</v>
      </c>
      <c r="D54" s="6">
        <v>0</v>
      </c>
      <c r="E54" s="6">
        <v>0</v>
      </c>
      <c r="F54" s="6">
        <f>SUM(B54:E54)</f>
        <v>666.9833688876577</v>
      </c>
    </row>
    <row r="55" spans="1:6" ht="12.75">
      <c r="A55" s="37" t="s">
        <v>71</v>
      </c>
      <c r="B55" s="6">
        <v>152.99618506718383</v>
      </c>
      <c r="C55" s="6">
        <v>0</v>
      </c>
      <c r="D55" s="6">
        <v>0</v>
      </c>
      <c r="E55" s="6">
        <v>0</v>
      </c>
      <c r="F55" s="6">
        <f>SUM(B55:E55)</f>
        <v>152.99618506718383</v>
      </c>
    </row>
    <row r="56" spans="1:6" ht="12.75">
      <c r="A56" s="37" t="s">
        <v>72</v>
      </c>
      <c r="B56" s="6">
        <v>186.9953373043358</v>
      </c>
      <c r="C56" s="6">
        <v>0</v>
      </c>
      <c r="D56" s="6">
        <v>0</v>
      </c>
      <c r="E56" s="6">
        <v>0</v>
      </c>
      <c r="F56" s="6">
        <f>SUM(B56:E56)</f>
        <v>186.9953373043358</v>
      </c>
    </row>
    <row r="57" spans="1:6" ht="12.75">
      <c r="A57" s="37" t="s">
        <v>73</v>
      </c>
      <c r="B57" s="6">
        <v>131.9967086854135</v>
      </c>
      <c r="C57" s="6">
        <v>0</v>
      </c>
      <c r="D57" s="6">
        <v>0</v>
      </c>
      <c r="E57" s="6">
        <v>0</v>
      </c>
      <c r="F57" s="6">
        <f>SUM(B57:E57)</f>
        <v>131.9967086854135</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366322.2642120797</v>
      </c>
      <c r="C60" s="6">
        <f>SUM(C6:C58)</f>
        <v>1431.9032416741577</v>
      </c>
      <c r="D60" s="6">
        <f>SUM(D6:D58)</f>
        <v>405.65254624624856</v>
      </c>
      <c r="E60" s="6">
        <f>SUM(E6:E58)</f>
        <v>0</v>
      </c>
      <c r="F60" s="6">
        <f>SUM(F6:F58)</f>
        <v>368159.81999999995</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 xml:space="preserve">&amp;L&amp;"Geneva,Bold"&amp;D&amp;C&amp;"Geneva,Bold Italic"Mid-Continent Life Insurance Company&amp;R&amp;"Geneva,Bold"UNAUDITED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1.xml><?xml version="1.0" encoding="utf-8"?>
<worksheet xmlns="http://schemas.openxmlformats.org/spreadsheetml/2006/main" xmlns:r="http://schemas.openxmlformats.org/officeDocument/2006/relationships">
  <dimension ref="A1:I67"/>
  <sheetViews>
    <sheetView zoomScale="75" zoomScaleNormal="75" workbookViewId="0" topLeftCell="F9">
      <selection activeCell="H20" sqref="H20"/>
    </sheetView>
  </sheetViews>
  <sheetFormatPr defaultColWidth="9.00390625" defaultRowHeight="12.75"/>
  <cols>
    <col min="1" max="1" width="15.75390625" style="7" bestFit="1" customWidth="1"/>
    <col min="2" max="2" width="11.00390625" style="7" bestFit="1" customWidth="1"/>
    <col min="3" max="3" width="12.125" style="7" bestFit="1" customWidth="1"/>
    <col min="4" max="4" width="8.1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7" t="s">
        <v>110</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71108.81729289489</v>
      </c>
      <c r="D6" s="6">
        <v>0</v>
      </c>
      <c r="E6" s="6">
        <v>0</v>
      </c>
      <c r="F6" s="6">
        <f aca="true" t="shared" si="0" ref="F6:F21">SUM(B6:E6)</f>
        <v>71108.81729289489</v>
      </c>
      <c r="H6" s="7" t="s">
        <v>8</v>
      </c>
      <c r="I6" s="8" t="s">
        <v>0</v>
      </c>
    </row>
    <row r="7" spans="1:6" ht="12" customHeight="1">
      <c r="A7" s="37" t="s">
        <v>9</v>
      </c>
      <c r="B7" s="6">
        <v>0</v>
      </c>
      <c r="C7" s="6">
        <v>0</v>
      </c>
      <c r="D7" s="6">
        <v>0</v>
      </c>
      <c r="E7" s="6">
        <v>0</v>
      </c>
      <c r="F7" s="6">
        <f t="shared" si="0"/>
        <v>0</v>
      </c>
    </row>
    <row r="8" spans="1:9" ht="12.75">
      <c r="A8" s="37" t="s">
        <v>10</v>
      </c>
      <c r="B8" s="6">
        <v>40602.48639831849</v>
      </c>
      <c r="C8" s="6">
        <v>931315.8368775098</v>
      </c>
      <c r="D8" s="6">
        <v>43321.19111032685</v>
      </c>
      <c r="E8" s="6">
        <v>0</v>
      </c>
      <c r="F8" s="6">
        <f t="shared" si="0"/>
        <v>1015239.5143861552</v>
      </c>
      <c r="H8" s="7" t="s">
        <v>0</v>
      </c>
      <c r="I8" s="8" t="s">
        <v>0</v>
      </c>
    </row>
    <row r="9" spans="1:9" ht="12.75">
      <c r="A9" s="37" t="s">
        <v>11</v>
      </c>
      <c r="B9" s="6">
        <v>0</v>
      </c>
      <c r="C9" s="6">
        <v>0</v>
      </c>
      <c r="D9" s="6">
        <v>0</v>
      </c>
      <c r="E9" s="6">
        <v>0</v>
      </c>
      <c r="F9" s="6">
        <f t="shared" si="0"/>
        <v>0</v>
      </c>
      <c r="H9" s="7" t="s">
        <v>0</v>
      </c>
      <c r="I9" s="8" t="s">
        <v>0</v>
      </c>
    </row>
    <row r="10" spans="1:9" ht="12.75">
      <c r="A10" s="37" t="s">
        <v>12</v>
      </c>
      <c r="B10" s="6">
        <v>394966.2270273345</v>
      </c>
      <c r="C10" s="6">
        <v>328786.00313351676</v>
      </c>
      <c r="D10" s="6">
        <v>0</v>
      </c>
      <c r="E10" s="6">
        <v>0</v>
      </c>
      <c r="F10" s="6">
        <f t="shared" si="0"/>
        <v>723752.2301608513</v>
      </c>
      <c r="H10" s="7" t="s">
        <v>13</v>
      </c>
      <c r="I10" s="8">
        <v>20110439</v>
      </c>
    </row>
    <row r="11" spans="1:6" ht="12.75">
      <c r="A11" s="37" t="s">
        <v>14</v>
      </c>
      <c r="B11" s="6">
        <v>0</v>
      </c>
      <c r="C11" s="6">
        <v>759224.051414201</v>
      </c>
      <c r="D11" s="6">
        <v>0</v>
      </c>
      <c r="E11" s="6">
        <v>0</v>
      </c>
      <c r="F11" s="6">
        <f t="shared" si="0"/>
        <v>759224.051414201</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48880235</v>
      </c>
    </row>
    <row r="14" spans="1:9" ht="12.75">
      <c r="A14" s="37" t="s">
        <v>19</v>
      </c>
      <c r="B14" s="6">
        <v>0</v>
      </c>
      <c r="C14" s="6">
        <v>0</v>
      </c>
      <c r="D14" s="6">
        <v>0</v>
      </c>
      <c r="E14" s="6">
        <v>0</v>
      </c>
      <c r="F14" s="6">
        <f t="shared" si="0"/>
        <v>0</v>
      </c>
      <c r="H14" s="7" t="s">
        <v>20</v>
      </c>
      <c r="I14" s="8">
        <v>2934121</v>
      </c>
    </row>
    <row r="15" spans="1:9" ht="12.75">
      <c r="A15" s="37" t="s">
        <v>21</v>
      </c>
      <c r="B15" s="6">
        <v>2459.605233532473</v>
      </c>
      <c r="C15" s="6">
        <v>1482673.3900752957</v>
      </c>
      <c r="D15" s="6">
        <v>0</v>
      </c>
      <c r="E15" s="6">
        <v>0</v>
      </c>
      <c r="F15" s="6">
        <f t="shared" si="0"/>
        <v>1485132.995308828</v>
      </c>
      <c r="H15" s="7" t="s">
        <v>22</v>
      </c>
      <c r="I15" s="8">
        <v>671518.17</v>
      </c>
    </row>
    <row r="16" spans="1:6" ht="12.75">
      <c r="A16" s="37" t="s">
        <v>23</v>
      </c>
      <c r="B16" s="6">
        <v>0</v>
      </c>
      <c r="C16" s="6">
        <v>0</v>
      </c>
      <c r="D16" s="6">
        <v>0</v>
      </c>
      <c r="E16" s="6">
        <v>0</v>
      </c>
      <c r="F16" s="6">
        <f t="shared" si="0"/>
        <v>0</v>
      </c>
    </row>
    <row r="17" spans="1:8" ht="12.75">
      <c r="A17" s="37" t="s">
        <v>24</v>
      </c>
      <c r="B17" s="6">
        <v>0</v>
      </c>
      <c r="C17" s="6">
        <v>5102.472599599895</v>
      </c>
      <c r="D17" s="6">
        <v>0</v>
      </c>
      <c r="E17" s="6">
        <v>0</v>
      </c>
      <c r="F17" s="6">
        <f t="shared" si="0"/>
        <v>5102.472599599895</v>
      </c>
      <c r="H17" s="7" t="s">
        <v>25</v>
      </c>
    </row>
    <row r="18" spans="1:9" ht="12.75">
      <c r="A18" s="37" t="s">
        <v>26</v>
      </c>
      <c r="B18" s="6">
        <v>0</v>
      </c>
      <c r="C18" s="6">
        <v>115912.85225406976</v>
      </c>
      <c r="D18" s="6">
        <v>0</v>
      </c>
      <c r="E18" s="6">
        <v>0</v>
      </c>
      <c r="F18" s="6">
        <f t="shared" si="0"/>
        <v>115912.85225406976</v>
      </c>
      <c r="H18" s="7" t="s">
        <v>27</v>
      </c>
      <c r="I18" s="8">
        <v>0</v>
      </c>
    </row>
    <row r="19" spans="1:9" ht="12.75">
      <c r="A19" s="37" t="s">
        <v>28</v>
      </c>
      <c r="B19" s="6">
        <v>190.59408190706316</v>
      </c>
      <c r="C19" s="6">
        <v>1062598.2047327042</v>
      </c>
      <c r="D19" s="6">
        <v>39286.020448905496</v>
      </c>
      <c r="E19" s="6">
        <v>0</v>
      </c>
      <c r="F19" s="6">
        <f t="shared" si="0"/>
        <v>1102074.8192635167</v>
      </c>
      <c r="H19" s="7" t="s">
        <v>29</v>
      </c>
      <c r="I19" s="8">
        <v>-2180284.55</v>
      </c>
    </row>
    <row r="20" spans="1:9" ht="12.75">
      <c r="A20" s="37" t="s">
        <v>30</v>
      </c>
      <c r="B20" s="6">
        <v>403.6924723956819</v>
      </c>
      <c r="C20" s="6">
        <v>168700.305171773</v>
      </c>
      <c r="D20" s="6">
        <v>0</v>
      </c>
      <c r="E20" s="6">
        <v>0</v>
      </c>
      <c r="F20" s="6">
        <f t="shared" si="0"/>
        <v>169103.9976441687</v>
      </c>
      <c r="H20" s="7" t="s">
        <v>31</v>
      </c>
      <c r="I20" s="8" t="s">
        <v>0</v>
      </c>
    </row>
    <row r="21" spans="1:9" ht="12.75">
      <c r="A21" s="37" t="s">
        <v>32</v>
      </c>
      <c r="B21" s="6">
        <v>58974.49861304731</v>
      </c>
      <c r="C21" s="6">
        <v>2080440.5492474907</v>
      </c>
      <c r="D21" s="6">
        <v>0</v>
      </c>
      <c r="E21" s="6">
        <v>0</v>
      </c>
      <c r="F21" s="6">
        <f t="shared" si="0"/>
        <v>2139415.047860538</v>
      </c>
      <c r="H21" s="7" t="s">
        <v>33</v>
      </c>
      <c r="I21" s="8">
        <v>301656</v>
      </c>
    </row>
    <row r="22" spans="1:9" ht="12.75">
      <c r="A22" s="37" t="s">
        <v>34</v>
      </c>
      <c r="B22" s="6">
        <v>0</v>
      </c>
      <c r="C22" s="6">
        <v>1152284.7186712818</v>
      </c>
      <c r="D22" s="6">
        <v>0</v>
      </c>
      <c r="E22" s="6">
        <v>0</v>
      </c>
      <c r="F22" s="6">
        <f aca="true" t="shared" si="1" ref="F22:F37">SUM(B22:E22)</f>
        <v>1152284.7186712818</v>
      </c>
      <c r="H22" s="7" t="s">
        <v>35</v>
      </c>
      <c r="I22" s="8" t="s">
        <v>0</v>
      </c>
    </row>
    <row r="23" spans="1:9" ht="12.75">
      <c r="A23" s="37" t="s">
        <v>36</v>
      </c>
      <c r="B23" s="6">
        <v>0</v>
      </c>
      <c r="C23" s="6">
        <v>41893.8810606699</v>
      </c>
      <c r="D23" s="6">
        <v>0</v>
      </c>
      <c r="E23" s="6">
        <v>0</v>
      </c>
      <c r="F23" s="6">
        <f t="shared" si="1"/>
        <v>41893.8810606699</v>
      </c>
      <c r="H23" s="7" t="s">
        <v>37</v>
      </c>
      <c r="I23" s="8">
        <v>41563304</v>
      </c>
    </row>
    <row r="24" spans="1:6" ht="12.75">
      <c r="A24" s="37" t="s">
        <v>38</v>
      </c>
      <c r="B24" s="6">
        <v>0</v>
      </c>
      <c r="C24" s="6">
        <v>0</v>
      </c>
      <c r="D24" s="6">
        <v>0</v>
      </c>
      <c r="E24" s="6">
        <v>0</v>
      </c>
      <c r="F24" s="6">
        <f t="shared" si="1"/>
        <v>0</v>
      </c>
    </row>
    <row r="25" spans="1:9" ht="12.75">
      <c r="A25" s="37" t="s">
        <v>39</v>
      </c>
      <c r="B25" s="6">
        <v>0</v>
      </c>
      <c r="C25" s="6">
        <v>0</v>
      </c>
      <c r="D25" s="6">
        <v>0</v>
      </c>
      <c r="E25" s="6">
        <v>0</v>
      </c>
      <c r="F25" s="6">
        <f t="shared" si="1"/>
        <v>0</v>
      </c>
      <c r="H25" s="7" t="s">
        <v>40</v>
      </c>
      <c r="I25" s="8">
        <f>SUM(I10:I15)-SUM(I18:I23)</f>
        <v>32911637.72</v>
      </c>
    </row>
    <row r="26" spans="1:9" ht="12.75">
      <c r="A26" s="37" t="s">
        <v>41</v>
      </c>
      <c r="B26" s="6">
        <v>0</v>
      </c>
      <c r="C26" s="6">
        <v>0</v>
      </c>
      <c r="D26" s="6">
        <v>0</v>
      </c>
      <c r="E26" s="6">
        <v>0</v>
      </c>
      <c r="F26" s="6">
        <f t="shared" si="1"/>
        <v>0</v>
      </c>
      <c r="H26" s="7" t="s">
        <v>42</v>
      </c>
      <c r="I26" s="8">
        <f>+F60</f>
        <v>32911637.72</v>
      </c>
    </row>
    <row r="27" spans="1:6" ht="12.75">
      <c r="A27" s="37" t="s">
        <v>43</v>
      </c>
      <c r="B27" s="6">
        <v>0</v>
      </c>
      <c r="C27" s="6">
        <v>0</v>
      </c>
      <c r="D27" s="6">
        <v>0</v>
      </c>
      <c r="E27" s="6">
        <v>0</v>
      </c>
      <c r="F27" s="6">
        <f t="shared" si="1"/>
        <v>0</v>
      </c>
    </row>
    <row r="28" spans="1:6" ht="12.75">
      <c r="A28" s="37" t="s">
        <v>44</v>
      </c>
      <c r="B28" s="6">
        <v>0</v>
      </c>
      <c r="C28" s="6">
        <v>0</v>
      </c>
      <c r="D28" s="6">
        <v>0</v>
      </c>
      <c r="E28" s="6">
        <v>0</v>
      </c>
      <c r="F28" s="6">
        <f t="shared" si="1"/>
        <v>0</v>
      </c>
    </row>
    <row r="29" spans="1:6" ht="12.75">
      <c r="A29" s="37" t="s">
        <v>45</v>
      </c>
      <c r="B29" s="6">
        <v>351633.4711635053</v>
      </c>
      <c r="C29" s="6">
        <v>14849184.406913117</v>
      </c>
      <c r="D29" s="6">
        <v>0</v>
      </c>
      <c r="E29" s="6">
        <v>0</v>
      </c>
      <c r="F29" s="6">
        <f t="shared" si="1"/>
        <v>15200817.878076622</v>
      </c>
    </row>
    <row r="30" spans="1:6" ht="12.75">
      <c r="A30" s="37" t="s">
        <v>46</v>
      </c>
      <c r="B30" s="6">
        <v>0</v>
      </c>
      <c r="C30" s="6">
        <v>0</v>
      </c>
      <c r="D30" s="6">
        <v>0</v>
      </c>
      <c r="E30" s="6">
        <v>0</v>
      </c>
      <c r="F30" s="6">
        <f t="shared" si="1"/>
        <v>0</v>
      </c>
    </row>
    <row r="31" spans="1:6" ht="12.75">
      <c r="A31" s="37" t="s">
        <v>47</v>
      </c>
      <c r="B31" s="6">
        <v>891.1499751112706</v>
      </c>
      <c r="C31" s="6">
        <v>116546.50595875783</v>
      </c>
      <c r="D31" s="6">
        <v>0</v>
      </c>
      <c r="E31" s="6">
        <v>0</v>
      </c>
      <c r="F31" s="6">
        <f t="shared" si="1"/>
        <v>117437.6559338691</v>
      </c>
    </row>
    <row r="32" spans="1:6" ht="12.75">
      <c r="A32" s="37" t="s">
        <v>48</v>
      </c>
      <c r="B32" s="6">
        <v>7713.138484820331</v>
      </c>
      <c r="C32" s="6">
        <v>1588426.8244542058</v>
      </c>
      <c r="D32" s="6">
        <v>0</v>
      </c>
      <c r="E32" s="6">
        <v>0</v>
      </c>
      <c r="F32" s="6">
        <f t="shared" si="1"/>
        <v>1596139.962939026</v>
      </c>
    </row>
    <row r="33" spans="1:6" ht="12.75">
      <c r="A33" s="37" t="s">
        <v>49</v>
      </c>
      <c r="B33" s="6">
        <v>0</v>
      </c>
      <c r="C33" s="6">
        <v>1565415.559015707</v>
      </c>
      <c r="D33" s="6">
        <v>0</v>
      </c>
      <c r="E33" s="6">
        <v>0</v>
      </c>
      <c r="F33" s="6">
        <f t="shared" si="1"/>
        <v>1565415.559015707</v>
      </c>
    </row>
    <row r="34" spans="1:6" ht="12.75">
      <c r="A34" s="37" t="s">
        <v>50</v>
      </c>
      <c r="B34" s="6">
        <v>0</v>
      </c>
      <c r="C34" s="6">
        <v>115096.91115012998</v>
      </c>
      <c r="D34" s="6">
        <v>0</v>
      </c>
      <c r="E34" s="6">
        <v>0</v>
      </c>
      <c r="F34" s="6">
        <f t="shared" si="1"/>
        <v>115096.91115012998</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0</v>
      </c>
      <c r="C37" s="6">
        <v>117383.19412855149</v>
      </c>
      <c r="D37" s="6">
        <v>0</v>
      </c>
      <c r="E37" s="6">
        <v>0</v>
      </c>
      <c r="F37" s="6">
        <f t="shared" si="1"/>
        <v>117383.19412855149</v>
      </c>
    </row>
    <row r="38" spans="1:6" ht="12.75">
      <c r="A38" s="37" t="s">
        <v>54</v>
      </c>
      <c r="B38" s="6">
        <v>0</v>
      </c>
      <c r="C38" s="6">
        <v>0</v>
      </c>
      <c r="D38" s="6">
        <v>0</v>
      </c>
      <c r="E38" s="6">
        <v>0</v>
      </c>
      <c r="F38" s="6">
        <f aca="true" t="shared" si="2" ref="F38:F53">SUM(B38:E38)</f>
        <v>0</v>
      </c>
    </row>
    <row r="39" spans="1:6" ht="12.75">
      <c r="A39" s="37" t="s">
        <v>55</v>
      </c>
      <c r="B39" s="6">
        <v>0</v>
      </c>
      <c r="C39" s="6">
        <v>0</v>
      </c>
      <c r="D39" s="6">
        <v>0</v>
      </c>
      <c r="E39" s="6">
        <v>0</v>
      </c>
      <c r="F39" s="6">
        <f t="shared" si="2"/>
        <v>0</v>
      </c>
    </row>
    <row r="40" spans="1:6" ht="12.75">
      <c r="A40" s="37" t="s">
        <v>56</v>
      </c>
      <c r="B40" s="6">
        <v>16491.414838827586</v>
      </c>
      <c r="C40" s="6">
        <v>908831.85275691</v>
      </c>
      <c r="D40" s="6">
        <v>0</v>
      </c>
      <c r="E40" s="6">
        <v>0</v>
      </c>
      <c r="F40" s="6">
        <f t="shared" si="2"/>
        <v>925323.2675957376</v>
      </c>
    </row>
    <row r="41" spans="1:6" ht="12.75">
      <c r="A41" s="37" t="s">
        <v>57</v>
      </c>
      <c r="B41" s="6">
        <v>0</v>
      </c>
      <c r="C41" s="6">
        <v>133277.282563211</v>
      </c>
      <c r="D41" s="6">
        <v>0</v>
      </c>
      <c r="E41" s="6">
        <v>0</v>
      </c>
      <c r="F41" s="6">
        <f t="shared" si="2"/>
        <v>133277.282563211</v>
      </c>
    </row>
    <row r="42" spans="1:6" ht="12.75">
      <c r="A42" s="37" t="s">
        <v>58</v>
      </c>
      <c r="B42" s="6">
        <v>6771.494085805752</v>
      </c>
      <c r="C42" s="6">
        <v>355333.3347662508</v>
      </c>
      <c r="D42" s="6">
        <v>0</v>
      </c>
      <c r="E42" s="6">
        <v>0</v>
      </c>
      <c r="F42" s="6">
        <f t="shared" si="2"/>
        <v>362104.8288520565</v>
      </c>
    </row>
    <row r="43" spans="1:6" ht="12.75">
      <c r="A43" s="37" t="s">
        <v>59</v>
      </c>
      <c r="B43" s="6">
        <v>0</v>
      </c>
      <c r="C43" s="6">
        <v>183968.475018094</v>
      </c>
      <c r="D43" s="6">
        <v>0</v>
      </c>
      <c r="E43" s="6">
        <v>0</v>
      </c>
      <c r="F43" s="6">
        <f t="shared" si="2"/>
        <v>183968.475018094</v>
      </c>
    </row>
    <row r="44" spans="1:6" ht="12.75">
      <c r="A44" s="37" t="s">
        <v>60</v>
      </c>
      <c r="B44" s="6">
        <v>0</v>
      </c>
      <c r="C44" s="6">
        <v>0</v>
      </c>
      <c r="D44" s="6">
        <v>0</v>
      </c>
      <c r="E44" s="6">
        <v>0</v>
      </c>
      <c r="F44" s="6">
        <f t="shared" si="2"/>
        <v>0</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0</v>
      </c>
      <c r="C47" s="6">
        <v>0</v>
      </c>
      <c r="D47" s="6">
        <v>0</v>
      </c>
      <c r="E47" s="6">
        <v>0</v>
      </c>
      <c r="F47" s="6">
        <f t="shared" si="2"/>
        <v>0</v>
      </c>
    </row>
    <row r="48" spans="1:6" ht="12.75">
      <c r="A48" s="37" t="s">
        <v>64</v>
      </c>
      <c r="B48" s="6">
        <v>0</v>
      </c>
      <c r="C48" s="6">
        <v>1117754.7699669763</v>
      </c>
      <c r="D48" s="6">
        <v>0</v>
      </c>
      <c r="E48" s="6">
        <v>0</v>
      </c>
      <c r="F48" s="6">
        <f t="shared" si="2"/>
        <v>1117754.7699669763</v>
      </c>
    </row>
    <row r="49" spans="1:6" ht="12.75">
      <c r="A49" s="37" t="s">
        <v>65</v>
      </c>
      <c r="B49" s="6">
        <v>3772.606378374464</v>
      </c>
      <c r="C49" s="6">
        <v>332774.6823383788</v>
      </c>
      <c r="D49" s="6">
        <v>0</v>
      </c>
      <c r="E49" s="6">
        <v>0</v>
      </c>
      <c r="F49" s="6">
        <f t="shared" si="2"/>
        <v>336547.28871675325</v>
      </c>
    </row>
    <row r="50" spans="1:6" ht="12.75">
      <c r="A50" s="37" t="s">
        <v>66</v>
      </c>
      <c r="B50" s="6">
        <v>0</v>
      </c>
      <c r="C50" s="6">
        <v>0</v>
      </c>
      <c r="D50" s="6">
        <v>0</v>
      </c>
      <c r="E50" s="6">
        <v>0</v>
      </c>
      <c r="F50" s="6">
        <f t="shared" si="2"/>
        <v>0</v>
      </c>
    </row>
    <row r="51" spans="1:6" ht="12.75">
      <c r="A51" s="37" t="s">
        <v>67</v>
      </c>
      <c r="B51" s="6">
        <v>0</v>
      </c>
      <c r="C51" s="6">
        <v>117173.42660055993</v>
      </c>
      <c r="D51" s="6">
        <v>0</v>
      </c>
      <c r="E51" s="6">
        <v>0</v>
      </c>
      <c r="F51" s="6">
        <f t="shared" si="2"/>
        <v>117173.42660055993</v>
      </c>
    </row>
    <row r="52" spans="1:6" ht="12.75">
      <c r="A52" s="37" t="s">
        <v>68</v>
      </c>
      <c r="B52" s="6">
        <v>0</v>
      </c>
      <c r="C52" s="6">
        <v>0</v>
      </c>
      <c r="D52" s="6">
        <v>0</v>
      </c>
      <c r="E52" s="6">
        <v>0</v>
      </c>
      <c r="F52" s="6">
        <f t="shared" si="2"/>
        <v>0</v>
      </c>
    </row>
    <row r="53" spans="1:6" ht="12.75">
      <c r="A53" s="37" t="s">
        <v>69</v>
      </c>
      <c r="B53" s="6">
        <v>0</v>
      </c>
      <c r="C53" s="6">
        <v>0</v>
      </c>
      <c r="D53" s="6">
        <v>0</v>
      </c>
      <c r="E53" s="6">
        <v>0</v>
      </c>
      <c r="F53" s="6">
        <f t="shared" si="2"/>
        <v>0</v>
      </c>
    </row>
    <row r="54" spans="1:6" ht="12.75">
      <c r="A54" s="37" t="s">
        <v>70</v>
      </c>
      <c r="B54" s="6">
        <v>0</v>
      </c>
      <c r="C54" s="6">
        <v>833461.791297067</v>
      </c>
      <c r="D54" s="6">
        <v>0</v>
      </c>
      <c r="E54" s="6">
        <v>0</v>
      </c>
      <c r="F54" s="6">
        <f>SUM(B54:E54)</f>
        <v>833461.791297067</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1409490.030228863</v>
      </c>
      <c r="D57" s="6">
        <v>0</v>
      </c>
      <c r="E57" s="6">
        <v>0</v>
      </c>
      <c r="F57" s="6">
        <f>SUM(B57:E57)</f>
        <v>1409490.030228863</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884870.3787529803</v>
      </c>
      <c r="C60" s="6">
        <f>SUM(C6:C58)</f>
        <v>31944160.129687786</v>
      </c>
      <c r="D60" s="6">
        <f>SUM(D6:D58)</f>
        <v>82607.21155923235</v>
      </c>
      <c r="E60" s="6">
        <f>SUM(E6:E58)</f>
        <v>0</v>
      </c>
      <c r="F60" s="6">
        <f>SUM(F6:F58)</f>
        <v>32911637.72</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 xml:space="preserve">&amp;L&amp;"Geneva,Bold"&amp;D&amp;C&amp;"Geneva,Bold Italic"Midwest Life Insurance Company&amp;R&amp;"Geneva,Bold"UNAUDITED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2.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9.25390625" style="7" bestFit="1" customWidth="1"/>
    <col min="3" max="3" width="11.75390625" style="7" bestFit="1" customWidth="1"/>
    <col min="4" max="4" width="9.25390625" style="7" bestFit="1" customWidth="1"/>
    <col min="5" max="5" width="14.375" style="7" bestFit="1" customWidth="1"/>
    <col min="6" max="6" width="9.253906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4" t="s">
        <v>0</v>
      </c>
      <c r="B1" s="127" t="s">
        <v>87</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714.4307340733053</v>
      </c>
      <c r="C6" s="6">
        <v>710.0045666224165</v>
      </c>
      <c r="D6" s="6">
        <v>277.2115803019075</v>
      </c>
      <c r="E6" s="6">
        <v>0</v>
      </c>
      <c r="F6" s="6">
        <f aca="true" t="shared" si="0" ref="F6:F21">SUM(B6:E6)</f>
        <v>1701.646880997629</v>
      </c>
      <c r="H6" s="7" t="s">
        <v>8</v>
      </c>
      <c r="I6" s="8" t="s">
        <v>0</v>
      </c>
    </row>
    <row r="7" spans="1:6" ht="12" customHeight="1">
      <c r="A7" s="37" t="s">
        <v>9</v>
      </c>
      <c r="B7" s="6">
        <v>611.845392739739</v>
      </c>
      <c r="C7" s="6">
        <v>2.655052422590295</v>
      </c>
      <c r="D7" s="6">
        <v>76.52214916082124</v>
      </c>
      <c r="E7" s="6">
        <v>0</v>
      </c>
      <c r="F7" s="6">
        <f t="shared" si="0"/>
        <v>691.0225943231505</v>
      </c>
    </row>
    <row r="8" spans="1:9" ht="12.75">
      <c r="A8" s="37" t="s">
        <v>10</v>
      </c>
      <c r="B8" s="6">
        <v>4504.319440626413</v>
      </c>
      <c r="C8" s="6">
        <v>1993.9916768651528</v>
      </c>
      <c r="D8" s="6">
        <v>2072.8156923196134</v>
      </c>
      <c r="E8" s="6">
        <v>0</v>
      </c>
      <c r="F8" s="6">
        <f t="shared" si="0"/>
        <v>8571.12680981118</v>
      </c>
      <c r="H8" s="7" t="s">
        <v>0</v>
      </c>
      <c r="I8" s="8" t="s">
        <v>0</v>
      </c>
    </row>
    <row r="9" spans="1:9" ht="12.75">
      <c r="A9" s="37" t="s">
        <v>11</v>
      </c>
      <c r="B9" s="6">
        <v>826.7251296893339</v>
      </c>
      <c r="C9" s="6">
        <v>313.8723004870077</v>
      </c>
      <c r="D9" s="6">
        <v>399.82484331478867</v>
      </c>
      <c r="E9" s="6">
        <v>0</v>
      </c>
      <c r="F9" s="6">
        <f t="shared" si="0"/>
        <v>1540.4222734911305</v>
      </c>
      <c r="H9" s="7" t="s">
        <v>0</v>
      </c>
      <c r="I9" s="8" t="s">
        <v>0</v>
      </c>
    </row>
    <row r="10" spans="1:9" ht="12.75">
      <c r="A10" s="37" t="s">
        <v>12</v>
      </c>
      <c r="B10" s="6">
        <v>23807.55437912161</v>
      </c>
      <c r="C10" s="6">
        <v>4001.543108890247</v>
      </c>
      <c r="D10" s="6">
        <v>22952.946986683448</v>
      </c>
      <c r="E10" s="6">
        <v>0</v>
      </c>
      <c r="F10" s="6">
        <f t="shared" si="0"/>
        <v>50762.04447469531</v>
      </c>
      <c r="H10" s="7" t="s">
        <v>13</v>
      </c>
      <c r="I10" s="8">
        <v>789601673</v>
      </c>
    </row>
    <row r="11" spans="1:6" ht="12.75">
      <c r="A11" s="37" t="s">
        <v>14</v>
      </c>
      <c r="B11" s="6">
        <v>4507.723636471145</v>
      </c>
      <c r="C11" s="6">
        <v>1086.7102995696414</v>
      </c>
      <c r="D11" s="6">
        <v>2614.586364883728</v>
      </c>
      <c r="E11" s="6">
        <v>0</v>
      </c>
      <c r="F11" s="6">
        <f t="shared" si="0"/>
        <v>8209.020300924514</v>
      </c>
    </row>
    <row r="12" spans="1:8" ht="12.75">
      <c r="A12" s="37" t="s">
        <v>15</v>
      </c>
      <c r="B12" s="6">
        <v>5566.278845107944</v>
      </c>
      <c r="C12" s="6">
        <v>1575.156347141605</v>
      </c>
      <c r="D12" s="6">
        <v>6694.005395087785</v>
      </c>
      <c r="E12" s="6">
        <v>0</v>
      </c>
      <c r="F12" s="6">
        <f t="shared" si="0"/>
        <v>13835.440587337333</v>
      </c>
      <c r="H12" s="7" t="s">
        <v>16</v>
      </c>
    </row>
    <row r="13" spans="1:9" ht="12.75">
      <c r="A13" s="37" t="s">
        <v>17</v>
      </c>
      <c r="B13" s="6">
        <v>382.7105451873327</v>
      </c>
      <c r="C13" s="6">
        <v>153.26657876610147</v>
      </c>
      <c r="D13" s="6">
        <v>336.29022298021397</v>
      </c>
      <c r="E13" s="6">
        <v>0</v>
      </c>
      <c r="F13" s="6">
        <f t="shared" si="0"/>
        <v>872.267346933648</v>
      </c>
      <c r="H13" s="7" t="s">
        <v>18</v>
      </c>
      <c r="I13" s="8">
        <v>0</v>
      </c>
    </row>
    <row r="14" spans="1:9" ht="12.75">
      <c r="A14" s="37" t="s">
        <v>19</v>
      </c>
      <c r="B14" s="6">
        <v>669.3434464849976</v>
      </c>
      <c r="C14" s="6">
        <v>146.3830135152462</v>
      </c>
      <c r="D14" s="6">
        <v>541.8445500296198</v>
      </c>
      <c r="E14" s="6">
        <v>0</v>
      </c>
      <c r="F14" s="6">
        <f t="shared" si="0"/>
        <v>1357.5710100298636</v>
      </c>
      <c r="H14" s="7" t="s">
        <v>20</v>
      </c>
      <c r="I14" s="8">
        <v>0</v>
      </c>
    </row>
    <row r="15" spans="1:9" ht="12.75">
      <c r="A15" s="37" t="s">
        <v>21</v>
      </c>
      <c r="B15" s="6">
        <v>14520.146010311833</v>
      </c>
      <c r="C15" s="6">
        <v>5943.770660210062</v>
      </c>
      <c r="D15" s="6">
        <v>9441.254950484888</v>
      </c>
      <c r="E15" s="6">
        <v>0</v>
      </c>
      <c r="F15" s="6">
        <f t="shared" si="0"/>
        <v>29905.171621006783</v>
      </c>
      <c r="H15" s="7" t="s">
        <v>22</v>
      </c>
      <c r="I15" s="8">
        <v>511699.74</v>
      </c>
    </row>
    <row r="16" spans="1:6" ht="12.75">
      <c r="A16" s="37" t="s">
        <v>23</v>
      </c>
      <c r="B16" s="6">
        <v>1889.4084037232276</v>
      </c>
      <c r="C16" s="6">
        <v>1770.7223112451027</v>
      </c>
      <c r="D16" s="6">
        <v>1303.0779545964308</v>
      </c>
      <c r="E16" s="6">
        <v>0</v>
      </c>
      <c r="F16" s="6">
        <f t="shared" si="0"/>
        <v>4963.208669564761</v>
      </c>
    </row>
    <row r="17" spans="1:8" ht="12.75">
      <c r="A17" s="37" t="s">
        <v>24</v>
      </c>
      <c r="B17" s="6">
        <v>1459.7253994813157</v>
      </c>
      <c r="C17" s="6">
        <v>219.95654453528496</v>
      </c>
      <c r="D17" s="6">
        <v>231.78082730379424</v>
      </c>
      <c r="E17" s="6">
        <v>0</v>
      </c>
      <c r="F17" s="6">
        <f t="shared" si="0"/>
        <v>1911.462771320395</v>
      </c>
      <c r="H17" s="7" t="s">
        <v>25</v>
      </c>
    </row>
    <row r="18" spans="1:9" ht="12.75">
      <c r="A18" s="37" t="s">
        <v>26</v>
      </c>
      <c r="B18" s="6">
        <v>519.481711611571</v>
      </c>
      <c r="C18" s="6">
        <v>0.5547290392329247</v>
      </c>
      <c r="D18" s="6">
        <v>129.05745175836273</v>
      </c>
      <c r="E18" s="6">
        <v>0</v>
      </c>
      <c r="F18" s="6">
        <f t="shared" si="0"/>
        <v>649.0938924091666</v>
      </c>
      <c r="H18" s="7" t="s">
        <v>27</v>
      </c>
      <c r="I18" s="8">
        <v>0</v>
      </c>
    </row>
    <row r="19" spans="1:9" ht="12.75">
      <c r="A19" s="37" t="s">
        <v>28</v>
      </c>
      <c r="B19" s="6">
        <v>7339.760544494464</v>
      </c>
      <c r="C19" s="6">
        <v>2752.960153871077</v>
      </c>
      <c r="D19" s="6">
        <v>6083.448321658786</v>
      </c>
      <c r="E19" s="6">
        <v>0</v>
      </c>
      <c r="F19" s="6">
        <f t="shared" si="0"/>
        <v>16176.169020024328</v>
      </c>
      <c r="H19" s="7" t="s">
        <v>29</v>
      </c>
      <c r="I19" s="8">
        <v>789601673</v>
      </c>
    </row>
    <row r="20" spans="1:9" ht="12.75">
      <c r="A20" s="37" t="s">
        <v>30</v>
      </c>
      <c r="B20" s="6">
        <v>2346.6360377356496</v>
      </c>
      <c r="C20" s="6">
        <v>965.4203504564256</v>
      </c>
      <c r="D20" s="6">
        <v>1901.049936971803</v>
      </c>
      <c r="E20" s="6">
        <v>0</v>
      </c>
      <c r="F20" s="6">
        <f t="shared" si="0"/>
        <v>5213.106325163878</v>
      </c>
      <c r="H20" s="7" t="s">
        <v>31</v>
      </c>
      <c r="I20" s="8" t="s">
        <v>0</v>
      </c>
    </row>
    <row r="21" spans="1:9" ht="12.75">
      <c r="A21" s="37" t="s">
        <v>32</v>
      </c>
      <c r="B21" s="6">
        <v>3128.8448100744845</v>
      </c>
      <c r="C21" s="6">
        <v>998.0819667850932</v>
      </c>
      <c r="D21" s="6">
        <v>1864.5875194572695</v>
      </c>
      <c r="E21" s="6">
        <v>0</v>
      </c>
      <c r="F21" s="6">
        <f t="shared" si="0"/>
        <v>5991.514296316847</v>
      </c>
      <c r="H21" s="7" t="s">
        <v>33</v>
      </c>
      <c r="I21" s="8">
        <v>0</v>
      </c>
    </row>
    <row r="22" spans="1:9" ht="12.75">
      <c r="A22" s="37" t="s">
        <v>34</v>
      </c>
      <c r="B22" s="6">
        <v>2904.0622525074614</v>
      </c>
      <c r="C22" s="6">
        <v>966.921229492481</v>
      </c>
      <c r="D22" s="6">
        <v>4378.041466495702</v>
      </c>
      <c r="E22" s="6">
        <v>0</v>
      </c>
      <c r="F22" s="6">
        <f aca="true" t="shared" si="1" ref="F22:F37">SUM(B22:E22)</f>
        <v>8249.024948495644</v>
      </c>
      <c r="H22" s="7" t="s">
        <v>35</v>
      </c>
      <c r="I22" s="8" t="s">
        <v>0</v>
      </c>
    </row>
    <row r="23" spans="1:9" ht="12.75">
      <c r="A23" s="37" t="s">
        <v>36</v>
      </c>
      <c r="B23" s="6">
        <v>656.513393308907</v>
      </c>
      <c r="C23" s="6">
        <v>832.8329815523833</v>
      </c>
      <c r="D23" s="6">
        <v>1193.152174212174</v>
      </c>
      <c r="E23" s="6">
        <v>0</v>
      </c>
      <c r="F23" s="6">
        <f t="shared" si="1"/>
        <v>2682.4985490734643</v>
      </c>
      <c r="H23" s="7" t="s">
        <v>37</v>
      </c>
      <c r="I23" s="8">
        <v>0</v>
      </c>
    </row>
    <row r="24" spans="1:6" ht="12.75">
      <c r="A24" s="37" t="s">
        <v>38</v>
      </c>
      <c r="B24" s="6">
        <v>1471.7402083450752</v>
      </c>
      <c r="C24" s="6">
        <v>874.3261952486515</v>
      </c>
      <c r="D24" s="6">
        <v>848.4399201643535</v>
      </c>
      <c r="E24" s="6">
        <v>0</v>
      </c>
      <c r="F24" s="6">
        <f t="shared" si="1"/>
        <v>3194.50632375808</v>
      </c>
    </row>
    <row r="25" spans="1:9" ht="12.75">
      <c r="A25" s="37" t="s">
        <v>39</v>
      </c>
      <c r="B25" s="6">
        <v>1132.9854590375214</v>
      </c>
      <c r="C25" s="6">
        <v>763.8664233593385</v>
      </c>
      <c r="D25" s="6">
        <v>664.3353319812685</v>
      </c>
      <c r="E25" s="6">
        <v>0</v>
      </c>
      <c r="F25" s="6">
        <f t="shared" si="1"/>
        <v>2561.1872143781284</v>
      </c>
      <c r="H25" s="7" t="s">
        <v>40</v>
      </c>
      <c r="I25" s="8">
        <f>SUM(I10:I15)-SUM(I18:I23)</f>
        <v>511699.74000000954</v>
      </c>
    </row>
    <row r="26" spans="1:9" ht="12.75">
      <c r="A26" s="37" t="s">
        <v>41</v>
      </c>
      <c r="B26" s="6">
        <v>4480.269085364716</v>
      </c>
      <c r="C26" s="6">
        <v>1273.8147016810083</v>
      </c>
      <c r="D26" s="6">
        <v>8016.020606675412</v>
      </c>
      <c r="E26" s="6">
        <v>0</v>
      </c>
      <c r="F26" s="6">
        <f t="shared" si="1"/>
        <v>13770.104393721136</v>
      </c>
      <c r="H26" s="7" t="s">
        <v>42</v>
      </c>
      <c r="I26" s="8">
        <f>+F60</f>
        <v>511699.74</v>
      </c>
    </row>
    <row r="27" spans="1:6" ht="12.75">
      <c r="A27" s="37" t="s">
        <v>43</v>
      </c>
      <c r="B27" s="6">
        <v>9579.086971391864</v>
      </c>
      <c r="C27" s="6">
        <v>17006.541363537028</v>
      </c>
      <c r="D27" s="6">
        <v>6799.709143123206</v>
      </c>
      <c r="E27" s="6">
        <v>0</v>
      </c>
      <c r="F27" s="6">
        <f t="shared" si="1"/>
        <v>33385.3374780521</v>
      </c>
    </row>
    <row r="28" spans="1:6" ht="12.75">
      <c r="A28" s="37" t="s">
        <v>44</v>
      </c>
      <c r="B28" s="6">
        <v>10423.989845883165</v>
      </c>
      <c r="C28" s="6">
        <v>2302.4100058636272</v>
      </c>
      <c r="D28" s="6">
        <v>8609.846378311282</v>
      </c>
      <c r="E28" s="6">
        <v>0</v>
      </c>
      <c r="F28" s="6">
        <f t="shared" si="1"/>
        <v>21336.246230058074</v>
      </c>
    </row>
    <row r="29" spans="1:6" ht="12.75">
      <c r="A29" s="37" t="s">
        <v>45</v>
      </c>
      <c r="B29" s="6">
        <v>3763.933090338906</v>
      </c>
      <c r="C29" s="6">
        <v>1812.6406443919984</v>
      </c>
      <c r="D29" s="6">
        <v>5232.616456536713</v>
      </c>
      <c r="E29" s="6">
        <v>0</v>
      </c>
      <c r="F29" s="6">
        <f t="shared" si="1"/>
        <v>10809.190191267617</v>
      </c>
    </row>
    <row r="30" spans="1:6" ht="12.75">
      <c r="A30" s="37" t="s">
        <v>46</v>
      </c>
      <c r="B30" s="6">
        <v>297.4190112614414</v>
      </c>
      <c r="C30" s="6">
        <v>508.7143950381422</v>
      </c>
      <c r="D30" s="6">
        <v>294.87866332476733</v>
      </c>
      <c r="E30" s="6">
        <v>0</v>
      </c>
      <c r="F30" s="6">
        <f t="shared" si="1"/>
        <v>1101.012069624351</v>
      </c>
    </row>
    <row r="31" spans="1:6" ht="12.75">
      <c r="A31" s="37" t="s">
        <v>47</v>
      </c>
      <c r="B31" s="6">
        <v>3708.613773778111</v>
      </c>
      <c r="C31" s="6">
        <v>777.6802133129472</v>
      </c>
      <c r="D31" s="6">
        <v>3158.172219736267</v>
      </c>
      <c r="E31" s="6">
        <v>0</v>
      </c>
      <c r="F31" s="6">
        <f t="shared" si="1"/>
        <v>7644.466206827325</v>
      </c>
    </row>
    <row r="32" spans="1:6" ht="12.75">
      <c r="A32" s="37" t="s">
        <v>48</v>
      </c>
      <c r="B32" s="6">
        <v>525.4631941257297</v>
      </c>
      <c r="C32" s="6">
        <v>238.9359246427787</v>
      </c>
      <c r="D32" s="6">
        <v>255.78711530536484</v>
      </c>
      <c r="E32" s="6">
        <v>0</v>
      </c>
      <c r="F32" s="6">
        <f t="shared" si="1"/>
        <v>1020.1862340738733</v>
      </c>
    </row>
    <row r="33" spans="1:6" ht="12.75">
      <c r="A33" s="37" t="s">
        <v>49</v>
      </c>
      <c r="B33" s="6">
        <v>1967.1236091471656</v>
      </c>
      <c r="C33" s="6">
        <v>580.9127683230732</v>
      </c>
      <c r="D33" s="6">
        <v>897.2029356855226</v>
      </c>
      <c r="E33" s="6">
        <v>0</v>
      </c>
      <c r="F33" s="6">
        <f t="shared" si="1"/>
        <v>3445.239313155761</v>
      </c>
    </row>
    <row r="34" spans="1:6" ht="12.75">
      <c r="A34" s="37" t="s">
        <v>50</v>
      </c>
      <c r="B34" s="6">
        <v>1599.4568489093106</v>
      </c>
      <c r="C34" s="6">
        <v>455.08518751276756</v>
      </c>
      <c r="D34" s="6">
        <v>605.8613180338082</v>
      </c>
      <c r="E34" s="6">
        <v>0</v>
      </c>
      <c r="F34" s="6">
        <f t="shared" si="1"/>
        <v>2660.403354455886</v>
      </c>
    </row>
    <row r="35" spans="1:6" ht="12.75">
      <c r="A35" s="37" t="s">
        <v>51</v>
      </c>
      <c r="B35" s="6">
        <v>1544.0079227599103</v>
      </c>
      <c r="C35" s="6">
        <v>395.35201641200166</v>
      </c>
      <c r="D35" s="6">
        <v>881.8079087509228</v>
      </c>
      <c r="E35" s="6">
        <v>0</v>
      </c>
      <c r="F35" s="6">
        <f t="shared" si="1"/>
        <v>2821.167847922835</v>
      </c>
    </row>
    <row r="36" spans="1:6" ht="12.75">
      <c r="A36" s="37" t="s">
        <v>52</v>
      </c>
      <c r="B36" s="6">
        <v>6345.649815504253</v>
      </c>
      <c r="C36" s="6">
        <v>4740.891286373021</v>
      </c>
      <c r="D36" s="6">
        <v>23721.39446095206</v>
      </c>
      <c r="E36" s="6">
        <v>0</v>
      </c>
      <c r="F36" s="6">
        <f t="shared" si="1"/>
        <v>34807.935562829334</v>
      </c>
    </row>
    <row r="37" spans="1:6" ht="12.75">
      <c r="A37" s="37" t="s">
        <v>53</v>
      </c>
      <c r="B37" s="6">
        <v>1820.6660701184708</v>
      </c>
      <c r="C37" s="6">
        <v>353.8140874076643</v>
      </c>
      <c r="D37" s="6">
        <v>329.40665772935864</v>
      </c>
      <c r="E37" s="6">
        <v>0</v>
      </c>
      <c r="F37" s="6">
        <f t="shared" si="1"/>
        <v>2503.8868152554937</v>
      </c>
    </row>
    <row r="38" spans="1:6" ht="12.75">
      <c r="A38" s="37" t="s">
        <v>54</v>
      </c>
      <c r="B38" s="6">
        <v>26839.63915082242</v>
      </c>
      <c r="C38" s="6">
        <v>16107.507044364507</v>
      </c>
      <c r="D38" s="6">
        <v>39579.05180526523</v>
      </c>
      <c r="E38" s="6">
        <v>0</v>
      </c>
      <c r="F38" s="6">
        <f aca="true" t="shared" si="2" ref="F38:F53">SUM(B38:E38)</f>
        <v>82526.19800045216</v>
      </c>
    </row>
    <row r="39" spans="1:6" ht="12.75">
      <c r="A39" s="37" t="s">
        <v>55</v>
      </c>
      <c r="B39" s="6">
        <v>3083.1412288923552</v>
      </c>
      <c r="C39" s="6">
        <v>1419.9151662930935</v>
      </c>
      <c r="D39" s="6">
        <v>6058.201021846315</v>
      </c>
      <c r="E39" s="6">
        <v>0</v>
      </c>
      <c r="F39" s="6">
        <f t="shared" si="2"/>
        <v>10561.257417031764</v>
      </c>
    </row>
    <row r="40" spans="1:6" ht="12.75">
      <c r="A40" s="37" t="s">
        <v>56</v>
      </c>
      <c r="B40" s="6">
        <v>105.70245193953636</v>
      </c>
      <c r="C40" s="6">
        <v>591.4098489042589</v>
      </c>
      <c r="D40" s="6">
        <v>27.614618948356764</v>
      </c>
      <c r="E40" s="6">
        <v>0</v>
      </c>
      <c r="F40" s="6">
        <f t="shared" si="2"/>
        <v>724.726919792152</v>
      </c>
    </row>
    <row r="41" spans="1:6" ht="12.75">
      <c r="A41" s="37" t="s">
        <v>57</v>
      </c>
      <c r="B41" s="6">
        <v>6767.80963117554</v>
      </c>
      <c r="C41" s="6">
        <v>1845.8252354106903</v>
      </c>
      <c r="D41" s="6">
        <v>4687.306146107773</v>
      </c>
      <c r="E41" s="6">
        <v>0</v>
      </c>
      <c r="F41" s="6">
        <f t="shared" si="2"/>
        <v>13300.941012694002</v>
      </c>
    </row>
    <row r="42" spans="1:6" ht="12.75">
      <c r="A42" s="37" t="s">
        <v>58</v>
      </c>
      <c r="B42" s="6">
        <v>1187.3949162863032</v>
      </c>
      <c r="C42" s="6">
        <v>744.583108766564</v>
      </c>
      <c r="D42" s="6">
        <v>366.1062607910406</v>
      </c>
      <c r="E42" s="6">
        <v>0</v>
      </c>
      <c r="F42" s="6">
        <f t="shared" si="2"/>
        <v>2298.0842858439078</v>
      </c>
    </row>
    <row r="43" spans="1:6" ht="12.75">
      <c r="A43" s="37" t="s">
        <v>59</v>
      </c>
      <c r="B43" s="6">
        <v>2149.026778467781</v>
      </c>
      <c r="C43" s="6">
        <v>857.6363685238799</v>
      </c>
      <c r="D43" s="6">
        <v>1566.431677684604</v>
      </c>
      <c r="E43" s="6">
        <v>0</v>
      </c>
      <c r="F43" s="6">
        <f t="shared" si="2"/>
        <v>4573.094824676265</v>
      </c>
    </row>
    <row r="44" spans="1:6" ht="12.75">
      <c r="A44" s="37" t="s">
        <v>60</v>
      </c>
      <c r="B44" s="6">
        <v>12288.890372496917</v>
      </c>
      <c r="C44" s="6">
        <v>3138.792994047924</v>
      </c>
      <c r="D44" s="6">
        <v>8327.006501624166</v>
      </c>
      <c r="E44" s="6">
        <v>0</v>
      </c>
      <c r="F44" s="6">
        <f t="shared" si="2"/>
        <v>23754.689868169007</v>
      </c>
    </row>
    <row r="45" spans="1:6" ht="12.75">
      <c r="A45" s="37" t="s">
        <v>61</v>
      </c>
      <c r="B45" s="6">
        <v>460.2630905775702</v>
      </c>
      <c r="C45" s="6">
        <v>14.291401287621131</v>
      </c>
      <c r="D45" s="6">
        <v>14.063936459617912</v>
      </c>
      <c r="E45" s="6">
        <v>0</v>
      </c>
      <c r="F45" s="6">
        <f t="shared" si="2"/>
        <v>488.61842832480926</v>
      </c>
    </row>
    <row r="46" spans="1:6" ht="12.75">
      <c r="A46" s="37" t="s">
        <v>62</v>
      </c>
      <c r="B46" s="6">
        <v>743.2565546271835</v>
      </c>
      <c r="C46" s="6">
        <v>470.42901865986795</v>
      </c>
      <c r="D46" s="6">
        <v>1402.116529537799</v>
      </c>
      <c r="E46" s="6">
        <v>0</v>
      </c>
      <c r="F46" s="6">
        <f t="shared" si="2"/>
        <v>2615.8021028248504</v>
      </c>
    </row>
    <row r="47" spans="1:6" ht="12.75">
      <c r="A47" s="37" t="s">
        <v>63</v>
      </c>
      <c r="B47" s="6">
        <v>1316.2566575658711</v>
      </c>
      <c r="C47" s="6">
        <v>948.5775844170988</v>
      </c>
      <c r="D47" s="6">
        <v>4116.952022920474</v>
      </c>
      <c r="E47" s="6">
        <v>0</v>
      </c>
      <c r="F47" s="6">
        <f t="shared" si="2"/>
        <v>6381.786264903443</v>
      </c>
    </row>
    <row r="48" spans="1:6" ht="12.75">
      <c r="A48" s="37" t="s">
        <v>64</v>
      </c>
      <c r="B48" s="6">
        <v>845.3882624006294</v>
      </c>
      <c r="C48" s="6">
        <v>360.1403314275146</v>
      </c>
      <c r="D48" s="6">
        <v>375.7155156902764</v>
      </c>
      <c r="E48" s="6">
        <v>0</v>
      </c>
      <c r="F48" s="6">
        <f t="shared" si="2"/>
        <v>1581.2441095184204</v>
      </c>
    </row>
    <row r="49" spans="1:6" ht="12.75">
      <c r="A49" s="37" t="s">
        <v>65</v>
      </c>
      <c r="B49" s="6">
        <v>1227.6224923498357</v>
      </c>
      <c r="C49" s="6">
        <v>1069.6426608940833</v>
      </c>
      <c r="D49" s="6">
        <v>1152.6770438344042</v>
      </c>
      <c r="E49" s="6">
        <v>0</v>
      </c>
      <c r="F49" s="6">
        <f t="shared" si="2"/>
        <v>3449.9421970783233</v>
      </c>
    </row>
    <row r="50" spans="1:6" ht="12.75">
      <c r="A50" s="37" t="s">
        <v>66</v>
      </c>
      <c r="B50" s="6">
        <v>11225.047740692946</v>
      </c>
      <c r="C50" s="6">
        <v>2371.4692349125253</v>
      </c>
      <c r="D50" s="6">
        <v>3556.1293888792457</v>
      </c>
      <c r="E50" s="6">
        <v>0</v>
      </c>
      <c r="F50" s="6">
        <f t="shared" si="2"/>
        <v>17152.646364484717</v>
      </c>
    </row>
    <row r="51" spans="1:6" ht="12.75">
      <c r="A51" s="37" t="s">
        <v>67</v>
      </c>
      <c r="B51" s="6">
        <v>1437.619836096649</v>
      </c>
      <c r="C51" s="6">
        <v>515.0121249484991</v>
      </c>
      <c r="D51" s="6">
        <v>192.68863123644874</v>
      </c>
      <c r="E51" s="6">
        <v>0</v>
      </c>
      <c r="F51" s="6">
        <f t="shared" si="2"/>
        <v>2145.320592281597</v>
      </c>
    </row>
    <row r="52" spans="1:6" ht="12.75">
      <c r="A52" s="37" t="s">
        <v>68</v>
      </c>
      <c r="B52" s="6">
        <v>564.9267216644309</v>
      </c>
      <c r="C52" s="6">
        <v>107.64011528919342</v>
      </c>
      <c r="D52" s="6">
        <v>536.4255731300103</v>
      </c>
      <c r="E52" s="6">
        <v>0</v>
      </c>
      <c r="F52" s="6">
        <f t="shared" si="2"/>
        <v>1208.9924100836347</v>
      </c>
    </row>
    <row r="53" spans="1:6" ht="12.75">
      <c r="A53" s="37" t="s">
        <v>69</v>
      </c>
      <c r="B53" s="6">
        <v>2550.103002360558</v>
      </c>
      <c r="C53" s="6">
        <v>1192.0718782911445</v>
      </c>
      <c r="D53" s="6">
        <v>1985.5100253867874</v>
      </c>
      <c r="E53" s="6">
        <v>0</v>
      </c>
      <c r="F53" s="6">
        <f t="shared" si="2"/>
        <v>5727.68490603849</v>
      </c>
    </row>
    <row r="54" spans="1:6" ht="12.75">
      <c r="A54" s="37" t="s">
        <v>70</v>
      </c>
      <c r="B54" s="6">
        <v>7348.218218198937</v>
      </c>
      <c r="C54" s="6">
        <v>1658.4123624784418</v>
      </c>
      <c r="D54" s="6">
        <v>4942.86061220159</v>
      </c>
      <c r="E54" s="6">
        <v>0</v>
      </c>
      <c r="F54" s="6">
        <f>SUM(B54:E54)</f>
        <v>13949.49119287897</v>
      </c>
    </row>
    <row r="55" spans="1:6" ht="12.75">
      <c r="A55" s="37" t="s">
        <v>71</v>
      </c>
      <c r="B55" s="6">
        <v>600.803951886409</v>
      </c>
      <c r="C55" s="6">
        <v>325.406905824983</v>
      </c>
      <c r="D55" s="6">
        <v>764.1055530503164</v>
      </c>
      <c r="E55" s="6">
        <v>0</v>
      </c>
      <c r="F55" s="6">
        <f>SUM(B55:E55)</f>
        <v>1690.3164107617085</v>
      </c>
    </row>
    <row r="56" spans="1:6" ht="12.75">
      <c r="A56" s="37" t="s">
        <v>72</v>
      </c>
      <c r="B56" s="6">
        <v>5361.016787680844</v>
      </c>
      <c r="C56" s="6">
        <v>3020.693384958241</v>
      </c>
      <c r="D56" s="6">
        <v>4471.22428022386</v>
      </c>
      <c r="E56" s="6">
        <v>0</v>
      </c>
      <c r="F56" s="6">
        <f>SUM(B56:E56)</f>
        <v>12852.934452862944</v>
      </c>
    </row>
    <row r="57" spans="1:6" ht="12.75">
      <c r="A57" s="37" t="s">
        <v>73</v>
      </c>
      <c r="B57" s="6">
        <v>249.28784248472587</v>
      </c>
      <c r="C57" s="6">
        <v>91.23154137169617</v>
      </c>
      <c r="D57" s="6">
        <v>32.76724814338128</v>
      </c>
      <c r="E57" s="6">
        <v>0</v>
      </c>
      <c r="F57" s="6">
        <f>SUM(B57:E57)</f>
        <v>373.2866319998033</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211367.33070738378</v>
      </c>
      <c r="C60" s="6">
        <f>SUM(C6:C58)</f>
        <v>93370.477395643</v>
      </c>
      <c r="D60" s="6">
        <f>SUM(D6:D58)</f>
        <v>206961.93189697317</v>
      </c>
      <c r="E60" s="6">
        <f>SUM(E6:E58)</f>
        <v>0</v>
      </c>
      <c r="F60" s="6">
        <f>SUM(F6:F58)</f>
        <v>511699.74</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Italic"Monarch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3.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2.875" style="7" customWidth="1"/>
    <col min="3" max="3" width="12.1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6.875" style="8" customWidth="1"/>
    <col min="10" max="16384" width="10.75390625" style="7" customWidth="1"/>
  </cols>
  <sheetData>
    <row r="1" spans="1:6" ht="12.75">
      <c r="A1" s="4" t="s">
        <v>0</v>
      </c>
      <c r="B1" s="127" t="s">
        <v>81</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-8182.177482605082</v>
      </c>
      <c r="C6" s="6">
        <v>-3605.359784260334</v>
      </c>
      <c r="D6" s="6">
        <v>0</v>
      </c>
      <c r="E6" s="6">
        <v>0</v>
      </c>
      <c r="F6" s="6">
        <f aca="true" t="shared" si="0" ref="F6:F21">SUM(B6:E6)</f>
        <v>-11787.537266865416</v>
      </c>
      <c r="H6" s="7" t="s">
        <v>8</v>
      </c>
      <c r="I6" s="8" t="s">
        <v>0</v>
      </c>
    </row>
    <row r="7" spans="1:6" ht="12" customHeight="1">
      <c r="A7" s="37" t="s">
        <v>9</v>
      </c>
      <c r="B7" s="6">
        <v>-1205.3430085193559</v>
      </c>
      <c r="C7" s="6">
        <v>-537.9980291563397</v>
      </c>
      <c r="D7" s="6">
        <v>0</v>
      </c>
      <c r="E7" s="6">
        <v>-511.9391197740424</v>
      </c>
      <c r="F7" s="6">
        <f t="shared" si="0"/>
        <v>-2255.280157449738</v>
      </c>
    </row>
    <row r="8" spans="1:9" ht="12.75">
      <c r="A8" s="37" t="s">
        <v>10</v>
      </c>
      <c r="B8" s="6">
        <v>-3027.482189412476</v>
      </c>
      <c r="C8" s="6">
        <v>-8081.026179551351</v>
      </c>
      <c r="D8" s="6">
        <v>0</v>
      </c>
      <c r="E8" s="6">
        <v>0</v>
      </c>
      <c r="F8" s="6">
        <f t="shared" si="0"/>
        <v>-11108.508368963827</v>
      </c>
      <c r="H8" s="7" t="s">
        <v>0</v>
      </c>
      <c r="I8" s="8" t="s">
        <v>0</v>
      </c>
    </row>
    <row r="9" spans="1:9" ht="12.75">
      <c r="A9" s="37" t="s">
        <v>11</v>
      </c>
      <c r="B9" s="6">
        <v>-880.8898494606547</v>
      </c>
      <c r="C9" s="6">
        <v>-2813.020570164561</v>
      </c>
      <c r="D9" s="6">
        <v>0</v>
      </c>
      <c r="E9" s="6">
        <v>-1.938009349062746</v>
      </c>
      <c r="F9" s="6">
        <f t="shared" si="0"/>
        <v>-3695.8484289742782</v>
      </c>
      <c r="H9" s="7" t="s">
        <v>0</v>
      </c>
      <c r="I9" s="8" t="s">
        <v>0</v>
      </c>
    </row>
    <row r="10" spans="1:9" ht="12.75">
      <c r="A10" s="37" t="s">
        <v>12</v>
      </c>
      <c r="B10" s="6">
        <v>30968.61283065565</v>
      </c>
      <c r="C10" s="6">
        <v>14272.079936003778</v>
      </c>
      <c r="D10" s="6">
        <v>0</v>
      </c>
      <c r="E10" s="6">
        <v>0</v>
      </c>
      <c r="F10" s="6">
        <f t="shared" si="0"/>
        <v>45240.69276665943</v>
      </c>
      <c r="H10" s="7" t="s">
        <v>13</v>
      </c>
      <c r="I10" s="8">
        <v>5323073573.234867</v>
      </c>
    </row>
    <row r="11" spans="1:6" ht="12.75">
      <c r="A11" s="37" t="s">
        <v>14</v>
      </c>
      <c r="B11" s="6">
        <v>0</v>
      </c>
      <c r="C11" s="6">
        <v>0</v>
      </c>
      <c r="D11" s="6">
        <v>0</v>
      </c>
      <c r="E11" s="6">
        <v>0</v>
      </c>
      <c r="F11" s="6">
        <f t="shared" si="0"/>
        <v>0</v>
      </c>
    </row>
    <row r="12" spans="1:8" ht="12.75">
      <c r="A12" s="37" t="s">
        <v>15</v>
      </c>
      <c r="B12" s="6">
        <v>-20228.498286788526</v>
      </c>
      <c r="C12" s="6">
        <v>-83431.45933677955</v>
      </c>
      <c r="D12" s="6">
        <v>0</v>
      </c>
      <c r="E12" s="6">
        <v>-1225.432211255782</v>
      </c>
      <c r="F12" s="6">
        <f t="shared" si="0"/>
        <v>-104885.38983482386</v>
      </c>
      <c r="H12" s="7" t="s">
        <v>16</v>
      </c>
    </row>
    <row r="13" spans="1:9" ht="12.75">
      <c r="A13" s="37" t="s">
        <v>17</v>
      </c>
      <c r="B13" s="6">
        <v>2713.2193835212383</v>
      </c>
      <c r="C13" s="6">
        <v>1261.4520880723212</v>
      </c>
      <c r="D13" s="6">
        <v>0</v>
      </c>
      <c r="E13" s="6">
        <v>371.8111739690394</v>
      </c>
      <c r="F13" s="6">
        <f t="shared" si="0"/>
        <v>4346.482645562599</v>
      </c>
      <c r="H13" s="7" t="s">
        <v>18</v>
      </c>
      <c r="I13" s="8">
        <v>0</v>
      </c>
    </row>
    <row r="14" spans="1:9" ht="12.75">
      <c r="A14" s="37" t="s">
        <v>19</v>
      </c>
      <c r="B14" s="6">
        <v>0</v>
      </c>
      <c r="C14" s="6">
        <v>0</v>
      </c>
      <c r="D14" s="6">
        <v>0</v>
      </c>
      <c r="E14" s="6">
        <v>0</v>
      </c>
      <c r="F14" s="6">
        <f t="shared" si="0"/>
        <v>0</v>
      </c>
      <c r="H14" s="7" t="s">
        <v>20</v>
      </c>
      <c r="I14" s="8">
        <v>15185144.999999832</v>
      </c>
    </row>
    <row r="15" spans="1:9" ht="12.75">
      <c r="A15" s="37" t="s">
        <v>21</v>
      </c>
      <c r="B15" s="6">
        <v>-24902.721360862837</v>
      </c>
      <c r="C15" s="6">
        <v>-30357.329830802046</v>
      </c>
      <c r="D15" s="6">
        <v>0</v>
      </c>
      <c r="E15" s="6">
        <v>0</v>
      </c>
      <c r="F15" s="6">
        <f t="shared" si="0"/>
        <v>-55260.05119166488</v>
      </c>
      <c r="H15" s="7" t="s">
        <v>22</v>
      </c>
      <c r="I15" s="8">
        <v>5702876.309999945</v>
      </c>
    </row>
    <row r="16" spans="1:6" ht="12.75">
      <c r="A16" s="37" t="s">
        <v>23</v>
      </c>
      <c r="B16" s="6">
        <v>38214.76693339925</v>
      </c>
      <c r="C16" s="6">
        <v>18904.385882851202</v>
      </c>
      <c r="D16" s="6">
        <v>0</v>
      </c>
      <c r="E16" s="6">
        <v>2650.56074953216</v>
      </c>
      <c r="F16" s="6">
        <f t="shared" si="0"/>
        <v>59769.713565782615</v>
      </c>
    </row>
    <row r="17" spans="1:8" ht="12.75">
      <c r="A17" s="37" t="s">
        <v>24</v>
      </c>
      <c r="B17" s="6">
        <v>70.50129131012363</v>
      </c>
      <c r="C17" s="6">
        <v>1.7704312014520838</v>
      </c>
      <c r="D17" s="6">
        <v>0</v>
      </c>
      <c r="E17" s="6">
        <v>0</v>
      </c>
      <c r="F17" s="6">
        <f t="shared" si="0"/>
        <v>72.27172251157572</v>
      </c>
      <c r="H17" s="7" t="s">
        <v>25</v>
      </c>
    </row>
    <row r="18" spans="1:9" ht="12.75">
      <c r="A18" s="37" t="s">
        <v>26</v>
      </c>
      <c r="B18" s="6">
        <v>153.48597053313642</v>
      </c>
      <c r="C18" s="6">
        <v>35.77686419399015</v>
      </c>
      <c r="D18" s="6">
        <v>0</v>
      </c>
      <c r="E18" s="6">
        <v>0</v>
      </c>
      <c r="F18" s="6">
        <f t="shared" si="0"/>
        <v>189.26283472712657</v>
      </c>
      <c r="H18" s="7" t="s">
        <v>27</v>
      </c>
      <c r="I18" s="8">
        <v>5160590573.234865</v>
      </c>
    </row>
    <row r="19" spans="1:9" ht="12.75">
      <c r="A19" s="37" t="s">
        <v>28</v>
      </c>
      <c r="B19" s="6">
        <v>-15946.642193409149</v>
      </c>
      <c r="C19" s="6">
        <v>-49229.21570529835</v>
      </c>
      <c r="D19" s="6">
        <v>0</v>
      </c>
      <c r="E19" s="6">
        <v>-4184.420983027609</v>
      </c>
      <c r="F19" s="6">
        <f t="shared" si="0"/>
        <v>-69360.27888173511</v>
      </c>
      <c r="H19" s="7" t="s">
        <v>29</v>
      </c>
      <c r="I19" s="8">
        <v>135157780.9999999</v>
      </c>
    </row>
    <row r="20" spans="1:9" ht="12.75">
      <c r="A20" s="37" t="s">
        <v>30</v>
      </c>
      <c r="B20" s="6">
        <v>10297.520463104534</v>
      </c>
      <c r="C20" s="6">
        <v>25490.992084249854</v>
      </c>
      <c r="D20" s="6">
        <v>0</v>
      </c>
      <c r="E20" s="6">
        <v>1283.751337978545</v>
      </c>
      <c r="F20" s="6">
        <f t="shared" si="0"/>
        <v>37072.26388533293</v>
      </c>
      <c r="H20" s="7" t="s">
        <v>31</v>
      </c>
      <c r="I20" s="8" t="s">
        <v>0</v>
      </c>
    </row>
    <row r="21" spans="1:9" ht="12.75">
      <c r="A21" s="37" t="s">
        <v>32</v>
      </c>
      <c r="B21" s="6">
        <v>-6096.868743565006</v>
      </c>
      <c r="C21" s="6">
        <v>-2920.5754259449677</v>
      </c>
      <c r="D21" s="6">
        <v>0</v>
      </c>
      <c r="E21" s="6">
        <v>0</v>
      </c>
      <c r="F21" s="6">
        <f t="shared" si="0"/>
        <v>-9017.444169509974</v>
      </c>
      <c r="H21" s="7" t="s">
        <v>33</v>
      </c>
      <c r="I21" s="8">
        <v>0</v>
      </c>
    </row>
    <row r="22" spans="1:9" ht="12.75">
      <c r="A22" s="37" t="s">
        <v>34</v>
      </c>
      <c r="B22" s="6">
        <v>2505.0807144070277</v>
      </c>
      <c r="C22" s="6">
        <v>1682.5869770857971</v>
      </c>
      <c r="D22" s="6">
        <v>0</v>
      </c>
      <c r="E22" s="6">
        <v>0</v>
      </c>
      <c r="F22" s="6">
        <f aca="true" t="shared" si="1" ref="F22:F37">SUM(B22:E22)</f>
        <v>4187.667691492825</v>
      </c>
      <c r="H22" s="7" t="s">
        <v>35</v>
      </c>
      <c r="I22" s="8" t="s">
        <v>0</v>
      </c>
    </row>
    <row r="23" spans="1:9" ht="12.75">
      <c r="A23" s="37" t="s">
        <v>36</v>
      </c>
      <c r="B23" s="6">
        <v>-14599.663790586754</v>
      </c>
      <c r="C23" s="6">
        <v>-4857.814753937419</v>
      </c>
      <c r="D23" s="6">
        <v>0</v>
      </c>
      <c r="E23" s="6">
        <v>0</v>
      </c>
      <c r="F23" s="6">
        <f t="shared" si="1"/>
        <v>-19457.478544524172</v>
      </c>
      <c r="H23" s="7" t="s">
        <v>37</v>
      </c>
      <c r="I23" s="8">
        <v>49786580.99999949</v>
      </c>
    </row>
    <row r="24" spans="1:6" ht="12.75">
      <c r="A24" s="37" t="s">
        <v>38</v>
      </c>
      <c r="B24" s="6">
        <v>0</v>
      </c>
      <c r="C24" s="6">
        <v>0</v>
      </c>
      <c r="D24" s="6">
        <v>0</v>
      </c>
      <c r="E24" s="6">
        <v>0</v>
      </c>
      <c r="F24" s="6">
        <f t="shared" si="1"/>
        <v>0</v>
      </c>
    </row>
    <row r="25" spans="1:9" ht="12.75">
      <c r="A25" s="37" t="s">
        <v>39</v>
      </c>
      <c r="B25" s="6">
        <v>-2502.4017747815997</v>
      </c>
      <c r="C25" s="6">
        <v>-17303.48846161447</v>
      </c>
      <c r="D25" s="6">
        <v>0</v>
      </c>
      <c r="E25" s="6">
        <v>-628.6654431473635</v>
      </c>
      <c r="F25" s="6">
        <f t="shared" si="1"/>
        <v>-20434.55567954343</v>
      </c>
      <c r="H25" s="7" t="s">
        <v>40</v>
      </c>
      <c r="I25" s="8">
        <f>SUM(I10:I15)-SUM(I18:I23)</f>
        <v>-1573340.6899967194</v>
      </c>
    </row>
    <row r="26" spans="1:9" ht="12.75">
      <c r="A26" s="37" t="s">
        <v>41</v>
      </c>
      <c r="B26" s="6">
        <v>-6998.73470291619</v>
      </c>
      <c r="C26" s="6">
        <v>-8921.924678647338</v>
      </c>
      <c r="D26" s="6">
        <v>0</v>
      </c>
      <c r="E26" s="6">
        <v>0</v>
      </c>
      <c r="F26" s="6">
        <f t="shared" si="1"/>
        <v>-15920.659381563528</v>
      </c>
      <c r="H26" s="7" t="s">
        <v>42</v>
      </c>
      <c r="I26" s="8">
        <f>+F60</f>
        <v>-1573340.6899997233</v>
      </c>
    </row>
    <row r="27" spans="1:6" ht="12.75">
      <c r="A27" s="37" t="s">
        <v>43</v>
      </c>
      <c r="B27" s="6">
        <v>-12934.977212547557</v>
      </c>
      <c r="C27" s="6">
        <v>-4186.40678392924</v>
      </c>
      <c r="D27" s="6">
        <v>0</v>
      </c>
      <c r="E27" s="6">
        <v>0</v>
      </c>
      <c r="F27" s="6">
        <f t="shared" si="1"/>
        <v>-17121.383996476798</v>
      </c>
    </row>
    <row r="28" spans="1:6" ht="12.75">
      <c r="A28" s="37" t="s">
        <v>44</v>
      </c>
      <c r="B28" s="6">
        <v>-25388.571992737707</v>
      </c>
      <c r="C28" s="6">
        <v>-208370.29577533528</v>
      </c>
      <c r="D28" s="6">
        <v>0</v>
      </c>
      <c r="E28" s="6">
        <v>-112329.3671920367</v>
      </c>
      <c r="F28" s="6">
        <f t="shared" si="1"/>
        <v>-346088.2349601097</v>
      </c>
    </row>
    <row r="29" spans="1:6" ht="12.75">
      <c r="A29" s="37" t="s">
        <v>45</v>
      </c>
      <c r="B29" s="6">
        <v>-6448.82967321921</v>
      </c>
      <c r="C29" s="6">
        <v>-6230.585397208255</v>
      </c>
      <c r="D29" s="6">
        <v>0</v>
      </c>
      <c r="E29" s="6">
        <v>-6737.628051157546</v>
      </c>
      <c r="F29" s="6">
        <f t="shared" si="1"/>
        <v>-19417.04312158501</v>
      </c>
    </row>
    <row r="30" spans="1:6" ht="12.75">
      <c r="A30" s="37" t="s">
        <v>46</v>
      </c>
      <c r="B30" s="6">
        <v>3046.7297477564425</v>
      </c>
      <c r="C30" s="6">
        <v>2729.073287097868</v>
      </c>
      <c r="D30" s="6">
        <v>0</v>
      </c>
      <c r="E30" s="6">
        <v>0</v>
      </c>
      <c r="F30" s="6">
        <f t="shared" si="1"/>
        <v>5775.803034854311</v>
      </c>
    </row>
    <row r="31" spans="1:6" ht="12.75">
      <c r="A31" s="37" t="s">
        <v>47</v>
      </c>
      <c r="B31" s="6">
        <v>6678.341938365076</v>
      </c>
      <c r="C31" s="6">
        <v>4385.003971520055</v>
      </c>
      <c r="D31" s="6">
        <v>0</v>
      </c>
      <c r="E31" s="6">
        <v>0</v>
      </c>
      <c r="F31" s="6">
        <f t="shared" si="1"/>
        <v>11063.34590988513</v>
      </c>
    </row>
    <row r="32" spans="1:6" ht="12.75">
      <c r="A32" s="37" t="s">
        <v>48</v>
      </c>
      <c r="B32" s="6">
        <v>-5941.8153448429075</v>
      </c>
      <c r="C32" s="6">
        <v>-2222.691522060617</v>
      </c>
      <c r="D32" s="6">
        <v>0</v>
      </c>
      <c r="E32" s="6">
        <v>0</v>
      </c>
      <c r="F32" s="6">
        <f t="shared" si="1"/>
        <v>-8164.5068669035245</v>
      </c>
    </row>
    <row r="33" spans="1:6" ht="12.75">
      <c r="A33" s="37" t="s">
        <v>49</v>
      </c>
      <c r="B33" s="6">
        <v>-2119.686963457367</v>
      </c>
      <c r="C33" s="6">
        <v>-6095.738644738449</v>
      </c>
      <c r="D33" s="6">
        <v>0</v>
      </c>
      <c r="E33" s="6">
        <v>0</v>
      </c>
      <c r="F33" s="6">
        <f t="shared" si="1"/>
        <v>-8215.425608195816</v>
      </c>
    </row>
    <row r="34" spans="1:6" ht="12.75">
      <c r="A34" s="37" t="s">
        <v>50</v>
      </c>
      <c r="B34" s="6">
        <v>76.76015340922459</v>
      </c>
      <c r="C34" s="6">
        <v>41.28909817912063</v>
      </c>
      <c r="D34" s="6">
        <v>0</v>
      </c>
      <c r="E34" s="6">
        <v>0</v>
      </c>
      <c r="F34" s="6">
        <f t="shared" si="1"/>
        <v>118.04925158834521</v>
      </c>
    </row>
    <row r="35" spans="1:6" ht="12.75">
      <c r="A35" s="37" t="s">
        <v>51</v>
      </c>
      <c r="B35" s="6">
        <v>-7969.059089632923</v>
      </c>
      <c r="C35" s="6">
        <v>-35698.23573785956</v>
      </c>
      <c r="D35" s="6">
        <v>0</v>
      </c>
      <c r="E35" s="6">
        <v>0</v>
      </c>
      <c r="F35" s="6">
        <f t="shared" si="1"/>
        <v>-43667.294827492486</v>
      </c>
    </row>
    <row r="36" spans="1:6" ht="12.75">
      <c r="A36" s="37" t="s">
        <v>52</v>
      </c>
      <c r="B36" s="6">
        <v>-49805.25128398044</v>
      </c>
      <c r="C36" s="6">
        <v>-270585.7313378053</v>
      </c>
      <c r="D36" s="6">
        <v>0</v>
      </c>
      <c r="E36" s="6">
        <v>-15285.631416596065</v>
      </c>
      <c r="F36" s="6">
        <f t="shared" si="1"/>
        <v>-335676.6140383818</v>
      </c>
    </row>
    <row r="37" spans="1:6" ht="12.75">
      <c r="A37" s="37" t="s">
        <v>53</v>
      </c>
      <c r="B37" s="6">
        <v>1037.2775407440859</v>
      </c>
      <c r="C37" s="6">
        <v>1258.5516805345687</v>
      </c>
      <c r="D37" s="6">
        <v>0</v>
      </c>
      <c r="E37" s="6">
        <v>0</v>
      </c>
      <c r="F37" s="6">
        <f t="shared" si="1"/>
        <v>2295.8292212786546</v>
      </c>
    </row>
    <row r="38" spans="1:6" ht="12.75">
      <c r="A38" s="37" t="s">
        <v>54</v>
      </c>
      <c r="B38" s="6">
        <v>-94824.06062819087</v>
      </c>
      <c r="C38" s="6">
        <v>-253322.404865901</v>
      </c>
      <c r="D38" s="6">
        <v>0</v>
      </c>
      <c r="E38" s="6">
        <v>-9203.88905847512</v>
      </c>
      <c r="F38" s="6">
        <f aca="true" t="shared" si="2" ref="F38:F53">SUM(B38:E38)</f>
        <v>-357350.354552567</v>
      </c>
    </row>
    <row r="39" spans="1:6" ht="12.75">
      <c r="A39" s="37" t="s">
        <v>55</v>
      </c>
      <c r="B39" s="6">
        <v>-10947.050752162875</v>
      </c>
      <c r="C39" s="6">
        <v>-10739.824559937406</v>
      </c>
      <c r="D39" s="6">
        <v>0</v>
      </c>
      <c r="E39" s="6">
        <v>-627.1473169047604</v>
      </c>
      <c r="F39" s="6">
        <f t="shared" si="2"/>
        <v>-22314.02262900504</v>
      </c>
    </row>
    <row r="40" spans="1:6" ht="12.75">
      <c r="A40" s="37" t="s">
        <v>56</v>
      </c>
      <c r="B40" s="6">
        <v>4456.4861883592675</v>
      </c>
      <c r="C40" s="6">
        <v>355.79114046324685</v>
      </c>
      <c r="D40" s="6">
        <v>0</v>
      </c>
      <c r="E40" s="6">
        <v>0</v>
      </c>
      <c r="F40" s="6">
        <f t="shared" si="2"/>
        <v>4812.277328822514</v>
      </c>
    </row>
    <row r="41" spans="1:6" ht="12.75">
      <c r="A41" s="37" t="s">
        <v>57</v>
      </c>
      <c r="B41" s="6">
        <v>-24203.10302423907</v>
      </c>
      <c r="C41" s="6">
        <v>-31406.723903498612</v>
      </c>
      <c r="D41" s="6">
        <v>0</v>
      </c>
      <c r="E41" s="6">
        <v>-5576.267877676408</v>
      </c>
      <c r="F41" s="6">
        <f t="shared" si="2"/>
        <v>-61186.09480541409</v>
      </c>
    </row>
    <row r="42" spans="1:6" ht="12.75">
      <c r="A42" s="37" t="s">
        <v>58</v>
      </c>
      <c r="B42" s="6">
        <v>-4442.309847954137</v>
      </c>
      <c r="C42" s="6">
        <v>-1859.1125292478537</v>
      </c>
      <c r="D42" s="6">
        <v>0</v>
      </c>
      <c r="E42" s="6">
        <v>0</v>
      </c>
      <c r="F42" s="6">
        <f t="shared" si="2"/>
        <v>-6301.4223772019905</v>
      </c>
    </row>
    <row r="43" spans="1:6" ht="12.75">
      <c r="A43" s="37" t="s">
        <v>59</v>
      </c>
      <c r="B43" s="6">
        <v>-1327.8038901264372</v>
      </c>
      <c r="C43" s="6">
        <v>-8628.327276272263</v>
      </c>
      <c r="D43" s="6">
        <v>0</v>
      </c>
      <c r="E43" s="6">
        <v>0</v>
      </c>
      <c r="F43" s="6">
        <f t="shared" si="2"/>
        <v>-9956.1311663987</v>
      </c>
    </row>
    <row r="44" spans="1:6" ht="12.75">
      <c r="A44" s="37" t="s">
        <v>60</v>
      </c>
      <c r="B44" s="6">
        <v>-41782.26038659096</v>
      </c>
      <c r="C44" s="6">
        <v>-23611.656569801504</v>
      </c>
      <c r="D44" s="6">
        <v>0</v>
      </c>
      <c r="E44" s="6">
        <v>-6914.998121014505</v>
      </c>
      <c r="F44" s="6">
        <f t="shared" si="2"/>
        <v>-72308.91507740697</v>
      </c>
    </row>
    <row r="45" spans="1:6" ht="12.75">
      <c r="A45" s="37" t="s">
        <v>61</v>
      </c>
      <c r="B45" s="6">
        <v>-59.10337739924739</v>
      </c>
      <c r="C45" s="6">
        <v>-154.63229554156942</v>
      </c>
      <c r="D45" s="6">
        <v>0</v>
      </c>
      <c r="E45" s="6">
        <v>0</v>
      </c>
      <c r="F45" s="6">
        <f t="shared" si="2"/>
        <v>-213.7356729408168</v>
      </c>
    </row>
    <row r="46" spans="1:6" ht="12.75">
      <c r="A46" s="37" t="s">
        <v>62</v>
      </c>
      <c r="B46" s="6">
        <v>-926.2738562570012</v>
      </c>
      <c r="C46" s="6">
        <v>-386.54018100829853</v>
      </c>
      <c r="D46" s="6">
        <v>0</v>
      </c>
      <c r="E46" s="6">
        <v>0</v>
      </c>
      <c r="F46" s="6">
        <f t="shared" si="2"/>
        <v>-1312.8140372652997</v>
      </c>
    </row>
    <row r="47" spans="1:6" ht="12.75">
      <c r="A47" s="37" t="s">
        <v>63</v>
      </c>
      <c r="B47" s="6">
        <v>-8207.714359555888</v>
      </c>
      <c r="C47" s="6">
        <v>-5273.940206086481</v>
      </c>
      <c r="D47" s="6">
        <v>0</v>
      </c>
      <c r="E47" s="6">
        <v>0</v>
      </c>
      <c r="F47" s="6">
        <f t="shared" si="2"/>
        <v>-13481.65456564237</v>
      </c>
    </row>
    <row r="48" spans="1:6" ht="12.75">
      <c r="A48" s="37" t="s">
        <v>64</v>
      </c>
      <c r="B48" s="6">
        <v>125.62136585950793</v>
      </c>
      <c r="C48" s="6">
        <v>11.801179422114728</v>
      </c>
      <c r="D48" s="6">
        <v>0</v>
      </c>
      <c r="E48" s="6">
        <v>0</v>
      </c>
      <c r="F48" s="6">
        <f t="shared" si="2"/>
        <v>137.42254528162266</v>
      </c>
    </row>
    <row r="49" spans="1:6" ht="12.75">
      <c r="A49" s="37" t="s">
        <v>65</v>
      </c>
      <c r="B49" s="6">
        <v>-8830.338334034488</v>
      </c>
      <c r="C49" s="6">
        <v>-1809.32892870043</v>
      </c>
      <c r="D49" s="6">
        <v>0</v>
      </c>
      <c r="E49" s="6">
        <v>0</v>
      </c>
      <c r="F49" s="6">
        <f t="shared" si="2"/>
        <v>-10639.667262734918</v>
      </c>
    </row>
    <row r="50" spans="1:6" ht="12.75">
      <c r="A50" s="37" t="s">
        <v>66</v>
      </c>
      <c r="B50" s="6">
        <v>-25172.484614297457</v>
      </c>
      <c r="C50" s="6">
        <v>-7751.687094439316</v>
      </c>
      <c r="D50" s="6">
        <v>0</v>
      </c>
      <c r="E50" s="6">
        <v>-3923.193460704715</v>
      </c>
      <c r="F50" s="6">
        <f t="shared" si="2"/>
        <v>-36847.36516944149</v>
      </c>
    </row>
    <row r="51" spans="1:6" ht="12.75">
      <c r="A51" s="37" t="s">
        <v>67</v>
      </c>
      <c r="B51" s="6">
        <v>2002.56194953878</v>
      </c>
      <c r="C51" s="6">
        <v>930.8291482052882</v>
      </c>
      <c r="D51" s="6">
        <v>0</v>
      </c>
      <c r="E51" s="6">
        <v>3234.448535599484</v>
      </c>
      <c r="F51" s="6">
        <f t="shared" si="2"/>
        <v>6167.839633343552</v>
      </c>
    </row>
    <row r="52" spans="1:6" ht="12.75">
      <c r="A52" s="37" t="s">
        <v>68</v>
      </c>
      <c r="B52" s="6">
        <v>-1202.5275852929717</v>
      </c>
      <c r="C52" s="6">
        <v>-15547.871605342836</v>
      </c>
      <c r="D52" s="6">
        <v>0</v>
      </c>
      <c r="E52" s="6">
        <v>-3803.874490469818</v>
      </c>
      <c r="F52" s="6">
        <f t="shared" si="2"/>
        <v>-20554.273681105624</v>
      </c>
    </row>
    <row r="53" spans="1:6" ht="12.75">
      <c r="A53" s="37" t="s">
        <v>69</v>
      </c>
      <c r="B53" s="6">
        <v>-3697.7858758611837</v>
      </c>
      <c r="C53" s="6">
        <v>-3217.5605952201295</v>
      </c>
      <c r="D53" s="6">
        <v>0</v>
      </c>
      <c r="E53" s="6">
        <v>0</v>
      </c>
      <c r="F53" s="6">
        <f t="shared" si="2"/>
        <v>-6915.346471081313</v>
      </c>
    </row>
    <row r="54" spans="1:6" ht="12.75">
      <c r="A54" s="37" t="s">
        <v>70</v>
      </c>
      <c r="B54" s="6">
        <v>-3157.206553210839</v>
      </c>
      <c r="C54" s="6">
        <v>-18140.19018257293</v>
      </c>
      <c r="D54" s="6">
        <v>0</v>
      </c>
      <c r="E54" s="6">
        <v>-464.8660993871872</v>
      </c>
      <c r="F54" s="6">
        <f>SUM(B54:E54)</f>
        <v>-21762.262835170957</v>
      </c>
    </row>
    <row r="55" spans="1:6" ht="12.75">
      <c r="A55" s="37" t="s">
        <v>71</v>
      </c>
      <c r="B55" s="6">
        <v>-3201.7090015777358</v>
      </c>
      <c r="C55" s="6">
        <v>-674.7595596668616</v>
      </c>
      <c r="D55" s="6">
        <v>0</v>
      </c>
      <c r="E55" s="6">
        <v>0</v>
      </c>
      <c r="F55" s="6">
        <f>SUM(B55:E55)</f>
        <v>-3876.4685612445974</v>
      </c>
    </row>
    <row r="56" spans="1:6" ht="12.75">
      <c r="A56" s="37" t="s">
        <v>72</v>
      </c>
      <c r="B56" s="6">
        <v>-2771.669204886217</v>
      </c>
      <c r="C56" s="6">
        <v>-1412.7296950570308</v>
      </c>
      <c r="D56" s="6">
        <v>0</v>
      </c>
      <c r="E56" s="6">
        <v>0</v>
      </c>
      <c r="F56" s="6">
        <f>SUM(B56:E56)</f>
        <v>-4184.398899943248</v>
      </c>
    </row>
    <row r="57" spans="1:6" ht="12.75">
      <c r="A57" s="37" t="s">
        <v>73</v>
      </c>
      <c r="B57" s="6">
        <v>-3800.8445398634067</v>
      </c>
      <c r="C57" s="6">
        <v>-50.304407655703926</v>
      </c>
      <c r="D57" s="6">
        <v>0</v>
      </c>
      <c r="E57" s="6">
        <v>0</v>
      </c>
      <c r="F57" s="6">
        <f>SUM(B57:E57)</f>
        <v>-3851.1489475191106</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-351386.89430386317</v>
      </c>
      <c r="C60" s="6">
        <f>SUM(C6:C58)</f>
        <v>-1058075.108641963</v>
      </c>
      <c r="D60" s="6">
        <f>SUM(D6:D58)</f>
        <v>0</v>
      </c>
      <c r="E60" s="6">
        <f>SUM(E6:E58)</f>
        <v>-163878.68705389745</v>
      </c>
      <c r="F60" s="6">
        <f>SUM(F6:F58)</f>
        <v>-1573340.6899997233</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Italic"Mutual Benefit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4.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3" width="12.125" style="7" bestFit="1" customWidth="1"/>
    <col min="4" max="4" width="11.625" style="7" bestFit="1" customWidth="1"/>
    <col min="5" max="5" width="14.375" style="7" bestFit="1" customWidth="1"/>
    <col min="6" max="6" width="12.1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4" t="s">
        <v>0</v>
      </c>
      <c r="B1" s="127" t="s">
        <v>111</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3059.870387833398</v>
      </c>
      <c r="C6" s="6">
        <v>3661.84542146849</v>
      </c>
      <c r="D6" s="6">
        <v>-2472.1142771020627</v>
      </c>
      <c r="E6" s="6">
        <v>0</v>
      </c>
      <c r="F6" s="6">
        <f aca="true" t="shared" si="0" ref="F6:F21">SUM(B6:E6)</f>
        <v>4249.601532199826</v>
      </c>
      <c r="H6" s="7" t="s">
        <v>8</v>
      </c>
      <c r="I6" s="8" t="s">
        <v>0</v>
      </c>
    </row>
    <row r="7" spans="1:6" ht="12" customHeight="1">
      <c r="A7" s="37" t="s">
        <v>9</v>
      </c>
      <c r="B7" s="6">
        <v>2703.22896252136</v>
      </c>
      <c r="C7" s="6">
        <v>12581.451245433112</v>
      </c>
      <c r="D7" s="6">
        <v>0</v>
      </c>
      <c r="E7" s="6">
        <v>0</v>
      </c>
      <c r="F7" s="6">
        <f t="shared" si="0"/>
        <v>15284.680207954472</v>
      </c>
    </row>
    <row r="8" spans="1:9" ht="12.75">
      <c r="A8" s="37" t="s">
        <v>10</v>
      </c>
      <c r="B8" s="6">
        <v>50326.74957837167</v>
      </c>
      <c r="C8" s="6">
        <v>108697.581078786</v>
      </c>
      <c r="D8" s="6">
        <v>2748.33318082416</v>
      </c>
      <c r="E8" s="6">
        <v>0</v>
      </c>
      <c r="F8" s="6">
        <f t="shared" si="0"/>
        <v>161772.66383798182</v>
      </c>
      <c r="H8" s="7" t="s">
        <v>0</v>
      </c>
      <c r="I8" s="8" t="s">
        <v>0</v>
      </c>
    </row>
    <row r="9" spans="1:9" ht="12.75">
      <c r="A9" s="37" t="s">
        <v>11</v>
      </c>
      <c r="B9" s="6">
        <v>34634.858345011875</v>
      </c>
      <c r="C9" s="6">
        <v>40265.50427301454</v>
      </c>
      <c r="D9" s="6">
        <v>-186000.05946017365</v>
      </c>
      <c r="E9" s="6">
        <v>0</v>
      </c>
      <c r="F9" s="6">
        <f t="shared" si="0"/>
        <v>-111099.69684214724</v>
      </c>
      <c r="H9" s="7" t="s">
        <v>0</v>
      </c>
      <c r="I9" s="8" t="s">
        <v>0</v>
      </c>
    </row>
    <row r="10" spans="1:9" ht="12.75">
      <c r="A10" s="37" t="s">
        <v>12</v>
      </c>
      <c r="B10" s="6">
        <v>-120746.25565782085</v>
      </c>
      <c r="C10" s="6">
        <v>-414804.43823165866</v>
      </c>
      <c r="D10" s="6">
        <v>0</v>
      </c>
      <c r="E10" s="6">
        <v>0</v>
      </c>
      <c r="F10" s="6">
        <f t="shared" si="0"/>
        <v>-535550.6938894795</v>
      </c>
      <c r="H10" s="7" t="s">
        <v>13</v>
      </c>
      <c r="I10" s="8">
        <v>250904755.2399999</v>
      </c>
    </row>
    <row r="11" spans="1:6" ht="12.75">
      <c r="A11" s="37" t="s">
        <v>14</v>
      </c>
      <c r="B11" s="6">
        <v>0</v>
      </c>
      <c r="C11" s="6">
        <v>0</v>
      </c>
      <c r="D11" s="6">
        <v>0</v>
      </c>
      <c r="E11" s="6">
        <v>0</v>
      </c>
      <c r="F11" s="6">
        <f t="shared" si="0"/>
        <v>0</v>
      </c>
    </row>
    <row r="12" spans="1:8" ht="12.75">
      <c r="A12" s="37" t="s">
        <v>15</v>
      </c>
      <c r="B12" s="6">
        <v>-8009.302054669512</v>
      </c>
      <c r="C12" s="6">
        <v>-11989.238284537452</v>
      </c>
      <c r="D12" s="6">
        <v>0</v>
      </c>
      <c r="E12" s="6">
        <v>0</v>
      </c>
      <c r="F12" s="6">
        <f t="shared" si="0"/>
        <v>-19998.540339206964</v>
      </c>
      <c r="H12" s="7" t="s">
        <v>16</v>
      </c>
    </row>
    <row r="13" spans="1:9" ht="12.75">
      <c r="A13" s="37" t="s">
        <v>17</v>
      </c>
      <c r="B13" s="6">
        <v>9949.22981856723</v>
      </c>
      <c r="C13" s="6">
        <v>21685.374066651224</v>
      </c>
      <c r="D13" s="6">
        <v>-618.0800791289408</v>
      </c>
      <c r="E13" s="6">
        <v>0</v>
      </c>
      <c r="F13" s="6">
        <f t="shared" si="0"/>
        <v>31016.523806089514</v>
      </c>
      <c r="H13" s="7" t="s">
        <v>18</v>
      </c>
      <c r="I13" s="8">
        <v>0</v>
      </c>
    </row>
    <row r="14" spans="1:9" ht="12.75">
      <c r="A14" s="37" t="s">
        <v>19</v>
      </c>
      <c r="B14" s="6">
        <v>0</v>
      </c>
      <c r="C14" s="6">
        <v>0</v>
      </c>
      <c r="D14" s="6">
        <v>0</v>
      </c>
      <c r="E14" s="6">
        <v>0</v>
      </c>
      <c r="F14" s="6">
        <f t="shared" si="0"/>
        <v>0</v>
      </c>
      <c r="H14" s="7" t="s">
        <v>20</v>
      </c>
      <c r="I14" s="8">
        <v>0</v>
      </c>
    </row>
    <row r="15" spans="1:9" ht="12.75">
      <c r="A15" s="37" t="s">
        <v>21</v>
      </c>
      <c r="B15" s="6">
        <v>238708.13454043458</v>
      </c>
      <c r="C15" s="6">
        <v>584367.4582679039</v>
      </c>
      <c r="D15" s="6">
        <v>15112.45142228232</v>
      </c>
      <c r="E15" s="6">
        <v>7325.03618191581</v>
      </c>
      <c r="F15" s="6">
        <f t="shared" si="0"/>
        <v>845513.0804125366</v>
      </c>
      <c r="H15" s="7" t="s">
        <v>22</v>
      </c>
      <c r="I15" s="8">
        <v>1536044.69</v>
      </c>
    </row>
    <row r="16" spans="1:6" ht="12.75">
      <c r="A16" s="37" t="s">
        <v>23</v>
      </c>
      <c r="B16" s="6">
        <v>9037.02963400737</v>
      </c>
      <c r="C16" s="6">
        <v>19393.292379078455</v>
      </c>
      <c r="D16" s="6">
        <v>-130.28053096321764</v>
      </c>
      <c r="E16" s="6">
        <v>0</v>
      </c>
      <c r="F16" s="6">
        <f t="shared" si="0"/>
        <v>28300.041482122608</v>
      </c>
    </row>
    <row r="17" spans="1:8" ht="12.75">
      <c r="A17" s="37" t="s">
        <v>24</v>
      </c>
      <c r="B17" s="6">
        <v>0</v>
      </c>
      <c r="C17" s="6">
        <v>0</v>
      </c>
      <c r="D17" s="6">
        <v>0</v>
      </c>
      <c r="E17" s="6">
        <v>0</v>
      </c>
      <c r="F17" s="6">
        <f t="shared" si="0"/>
        <v>0</v>
      </c>
      <c r="H17" s="7" t="s">
        <v>25</v>
      </c>
    </row>
    <row r="18" spans="1:9" ht="12.75">
      <c r="A18" s="37" t="s">
        <v>26</v>
      </c>
      <c r="B18" s="6">
        <v>2990.1686081504376</v>
      </c>
      <c r="C18" s="6">
        <v>7653.244452064551</v>
      </c>
      <c r="D18" s="6">
        <v>0</v>
      </c>
      <c r="E18" s="6">
        <v>0</v>
      </c>
      <c r="F18" s="6">
        <f t="shared" si="0"/>
        <v>10643.413060214989</v>
      </c>
      <c r="H18" s="7" t="s">
        <v>27</v>
      </c>
      <c r="I18" s="8">
        <v>121248273.15500002</v>
      </c>
    </row>
    <row r="19" spans="1:9" ht="12.75">
      <c r="A19" s="37" t="s">
        <v>28</v>
      </c>
      <c r="B19" s="6">
        <v>19071.440317903238</v>
      </c>
      <c r="C19" s="6">
        <v>106338.63633023668</v>
      </c>
      <c r="D19" s="6">
        <v>836.9707488592867</v>
      </c>
      <c r="E19" s="6">
        <v>0</v>
      </c>
      <c r="F19" s="6">
        <f t="shared" si="0"/>
        <v>126247.0473969992</v>
      </c>
      <c r="H19" s="7" t="s">
        <v>29</v>
      </c>
      <c r="I19" s="8">
        <v>2469</v>
      </c>
    </row>
    <row r="20" spans="1:9" ht="12.75">
      <c r="A20" s="37" t="s">
        <v>30</v>
      </c>
      <c r="B20" s="6">
        <v>2029188.4110024264</v>
      </c>
      <c r="C20" s="6">
        <v>7340078.973072771</v>
      </c>
      <c r="D20" s="6">
        <v>13552.102276970545</v>
      </c>
      <c r="E20" s="6">
        <v>5729903.767665541</v>
      </c>
      <c r="F20" s="6">
        <f t="shared" si="0"/>
        <v>15112723.254017709</v>
      </c>
      <c r="H20" s="7" t="s">
        <v>31</v>
      </c>
      <c r="I20" s="8" t="s">
        <v>0</v>
      </c>
    </row>
    <row r="21" spans="1:9" ht="12.75">
      <c r="A21" s="37" t="s">
        <v>32</v>
      </c>
      <c r="B21" s="6">
        <v>165515.76910241926</v>
      </c>
      <c r="C21" s="6">
        <v>424129.65426160395</v>
      </c>
      <c r="D21" s="6">
        <v>-20811.171255520636</v>
      </c>
      <c r="E21" s="6">
        <v>0</v>
      </c>
      <c r="F21" s="6">
        <f t="shared" si="0"/>
        <v>568834.2521085026</v>
      </c>
      <c r="H21" s="7" t="s">
        <v>33</v>
      </c>
      <c r="I21" s="8">
        <v>7587731.2299999995</v>
      </c>
    </row>
    <row r="22" spans="1:9" ht="12.75">
      <c r="A22" s="37" t="s">
        <v>34</v>
      </c>
      <c r="B22" s="6">
        <v>110905.86733590625</v>
      </c>
      <c r="C22" s="6">
        <v>175107.80108549213</v>
      </c>
      <c r="D22" s="6">
        <v>-24130.104456768007</v>
      </c>
      <c r="E22" s="6">
        <v>0</v>
      </c>
      <c r="F22" s="6">
        <f aca="true" t="shared" si="1" ref="F22:F37">SUM(B22:E22)</f>
        <v>261883.56396463036</v>
      </c>
      <c r="H22" s="7" t="s">
        <v>35</v>
      </c>
      <c r="I22" s="8" t="s">
        <v>0</v>
      </c>
    </row>
    <row r="23" spans="1:9" ht="12.75">
      <c r="A23" s="37" t="s">
        <v>36</v>
      </c>
      <c r="B23" s="6">
        <v>-288.7492352151312</v>
      </c>
      <c r="C23" s="6">
        <v>-168.37496097854455</v>
      </c>
      <c r="D23" s="6">
        <v>-31.66860090604314</v>
      </c>
      <c r="E23" s="6">
        <v>0</v>
      </c>
      <c r="F23" s="6">
        <f t="shared" si="1"/>
        <v>-488.7927970997189</v>
      </c>
      <c r="H23" s="7" t="s">
        <v>37</v>
      </c>
      <c r="I23" s="8">
        <v>104923375.84499998</v>
      </c>
    </row>
    <row r="24" spans="1:6" ht="12.75">
      <c r="A24" s="37" t="s">
        <v>38</v>
      </c>
      <c r="B24" s="6">
        <v>0</v>
      </c>
      <c r="C24" s="6">
        <v>0</v>
      </c>
      <c r="D24" s="6">
        <v>0</v>
      </c>
      <c r="E24" s="6">
        <v>0</v>
      </c>
      <c r="F24" s="6">
        <f t="shared" si="1"/>
        <v>0</v>
      </c>
    </row>
    <row r="25" spans="1:9" ht="12.75">
      <c r="A25" s="37" t="s">
        <v>39</v>
      </c>
      <c r="B25" s="6">
        <v>92351.22360713541</v>
      </c>
      <c r="C25" s="6">
        <v>152301.52381847514</v>
      </c>
      <c r="D25" s="6">
        <v>24.52451527460144</v>
      </c>
      <c r="E25" s="6">
        <v>0</v>
      </c>
      <c r="F25" s="6">
        <f t="shared" si="1"/>
        <v>244677.27194088514</v>
      </c>
      <c r="H25" s="7" t="s">
        <v>40</v>
      </c>
      <c r="I25" s="8">
        <f>SUM(I10:I15)-SUM(I18:I23)</f>
        <v>18678950.69999987</v>
      </c>
    </row>
    <row r="26" spans="1:9" ht="12.75">
      <c r="A26" s="37" t="s">
        <v>41</v>
      </c>
      <c r="B26" s="6">
        <v>44348.746096032264</v>
      </c>
      <c r="C26" s="6">
        <v>76330.28947835765</v>
      </c>
      <c r="D26" s="6">
        <v>-34403.45683163039</v>
      </c>
      <c r="E26" s="6">
        <v>0</v>
      </c>
      <c r="F26" s="6">
        <f t="shared" si="1"/>
        <v>86275.57874275952</v>
      </c>
      <c r="H26" s="7" t="s">
        <v>42</v>
      </c>
      <c r="I26" s="8">
        <f>+F60</f>
        <v>18678950.700000007</v>
      </c>
    </row>
    <row r="27" spans="1:6" ht="12.75">
      <c r="A27" s="37" t="s">
        <v>43</v>
      </c>
      <c r="B27" s="6">
        <v>-12945.900038396998</v>
      </c>
      <c r="C27" s="6">
        <v>-11314.011243714165</v>
      </c>
      <c r="D27" s="6">
        <v>-812.9285230238384</v>
      </c>
      <c r="E27" s="6">
        <v>0</v>
      </c>
      <c r="F27" s="6">
        <f t="shared" si="1"/>
        <v>-25072.839805135</v>
      </c>
    </row>
    <row r="28" spans="1:6" ht="12.75">
      <c r="A28" s="37" t="s">
        <v>44</v>
      </c>
      <c r="B28" s="6">
        <v>534169.5537810749</v>
      </c>
      <c r="C28" s="6">
        <v>970501.438747358</v>
      </c>
      <c r="D28" s="6">
        <v>1638.514519644552</v>
      </c>
      <c r="E28" s="6">
        <v>0</v>
      </c>
      <c r="F28" s="6">
        <f t="shared" si="1"/>
        <v>1506309.5070480774</v>
      </c>
    </row>
    <row r="29" spans="1:6" ht="12.75">
      <c r="A29" s="37" t="s">
        <v>45</v>
      </c>
      <c r="B29" s="6">
        <v>453100.6853656634</v>
      </c>
      <c r="C29" s="6">
        <v>1277151.2591157318</v>
      </c>
      <c r="D29" s="6">
        <v>7024.752302399014</v>
      </c>
      <c r="E29" s="6">
        <v>0</v>
      </c>
      <c r="F29" s="6">
        <f t="shared" si="1"/>
        <v>1737276.696783794</v>
      </c>
    </row>
    <row r="30" spans="1:6" ht="12.75">
      <c r="A30" s="37" t="s">
        <v>46</v>
      </c>
      <c r="B30" s="6">
        <v>5012.6357758187305</v>
      </c>
      <c r="C30" s="6">
        <v>17002.362647526024</v>
      </c>
      <c r="D30" s="6">
        <v>-31819.46704368922</v>
      </c>
      <c r="E30" s="6">
        <v>0</v>
      </c>
      <c r="F30" s="6">
        <f t="shared" si="1"/>
        <v>-9804.468620344465</v>
      </c>
    </row>
    <row r="31" spans="1:6" ht="12.75">
      <c r="A31" s="37" t="s">
        <v>47</v>
      </c>
      <c r="B31" s="6">
        <v>17867.30347245751</v>
      </c>
      <c r="C31" s="6">
        <v>32958.03408331156</v>
      </c>
      <c r="D31" s="6">
        <v>-54033.56289961569</v>
      </c>
      <c r="E31" s="6">
        <v>0</v>
      </c>
      <c r="F31" s="6">
        <f t="shared" si="1"/>
        <v>-3208.225343846614</v>
      </c>
    </row>
    <row r="32" spans="1:6" ht="12.75">
      <c r="A32" s="37" t="s">
        <v>48</v>
      </c>
      <c r="B32" s="6">
        <v>-7960.346451864014</v>
      </c>
      <c r="C32" s="6">
        <v>-214.3486558660128</v>
      </c>
      <c r="D32" s="6">
        <v>-185.11435160785706</v>
      </c>
      <c r="E32" s="6">
        <v>0</v>
      </c>
      <c r="F32" s="6">
        <f t="shared" si="1"/>
        <v>-8359.809459337883</v>
      </c>
    </row>
    <row r="33" spans="1:6" ht="12.75">
      <c r="A33" s="37" t="s">
        <v>49</v>
      </c>
      <c r="B33" s="6">
        <v>-290838.32941687247</v>
      </c>
      <c r="C33" s="6">
        <v>380981.7173189437</v>
      </c>
      <c r="D33" s="6">
        <v>-3387839.6654134043</v>
      </c>
      <c r="E33" s="6">
        <v>0</v>
      </c>
      <c r="F33" s="6">
        <f t="shared" si="1"/>
        <v>-3297696.277511333</v>
      </c>
    </row>
    <row r="34" spans="1:6" ht="12.75">
      <c r="A34" s="37" t="s">
        <v>50</v>
      </c>
      <c r="B34" s="6">
        <v>-51433.28893553771</v>
      </c>
      <c r="C34" s="6">
        <v>-54083.07532936926</v>
      </c>
      <c r="D34" s="6">
        <v>-8535.976417308922</v>
      </c>
      <c r="E34" s="6">
        <v>0</v>
      </c>
      <c r="F34" s="6">
        <f t="shared" si="1"/>
        <v>-114052.34068221589</v>
      </c>
    </row>
    <row r="35" spans="1:6" ht="12.75">
      <c r="A35" s="37" t="s">
        <v>51</v>
      </c>
      <c r="B35" s="6">
        <v>-3943.8114446240834</v>
      </c>
      <c r="C35" s="6">
        <v>-6158.798593005835</v>
      </c>
      <c r="D35" s="6">
        <v>-35.84022111904923</v>
      </c>
      <c r="E35" s="6">
        <v>0</v>
      </c>
      <c r="F35" s="6">
        <f t="shared" si="1"/>
        <v>-10138.450258748968</v>
      </c>
    </row>
    <row r="36" spans="1:6" ht="12.75">
      <c r="A36" s="37" t="s">
        <v>52</v>
      </c>
      <c r="B36" s="6">
        <v>0</v>
      </c>
      <c r="C36" s="6">
        <v>0</v>
      </c>
      <c r="D36" s="6">
        <v>0</v>
      </c>
      <c r="E36" s="6">
        <v>0</v>
      </c>
      <c r="F36" s="6">
        <f t="shared" si="1"/>
        <v>0</v>
      </c>
    </row>
    <row r="37" spans="1:6" ht="12.75">
      <c r="A37" s="37" t="s">
        <v>53</v>
      </c>
      <c r="B37" s="6">
        <v>-27144.843322882865</v>
      </c>
      <c r="C37" s="6">
        <v>-14433.891911689709</v>
      </c>
      <c r="D37" s="6">
        <v>-27299.548340916084</v>
      </c>
      <c r="E37" s="6">
        <v>0</v>
      </c>
      <c r="F37" s="6">
        <f t="shared" si="1"/>
        <v>-68878.28357548866</v>
      </c>
    </row>
    <row r="38" spans="1:6" ht="12.75">
      <c r="A38" s="37" t="s">
        <v>54</v>
      </c>
      <c r="B38" s="6">
        <v>0</v>
      </c>
      <c r="C38" s="6">
        <v>0</v>
      </c>
      <c r="D38" s="6">
        <v>0</v>
      </c>
      <c r="E38" s="6">
        <v>0</v>
      </c>
      <c r="F38" s="6">
        <f aca="true" t="shared" si="2" ref="F38:F53">SUM(B38:E38)</f>
        <v>0</v>
      </c>
    </row>
    <row r="39" spans="1:6" ht="12.75">
      <c r="A39" s="37" t="s">
        <v>55</v>
      </c>
      <c r="B39" s="6">
        <v>-20247.33850612864</v>
      </c>
      <c r="C39" s="6">
        <v>-24788.707478751283</v>
      </c>
      <c r="D39" s="6">
        <v>-1040.419853507643</v>
      </c>
      <c r="E39" s="6">
        <v>0</v>
      </c>
      <c r="F39" s="6">
        <f t="shared" si="2"/>
        <v>-46076.465838387565</v>
      </c>
    </row>
    <row r="40" spans="1:6" ht="12.75">
      <c r="A40" s="37" t="s">
        <v>56</v>
      </c>
      <c r="B40" s="6">
        <v>-61522.59229773301</v>
      </c>
      <c r="C40" s="6">
        <v>-41779.61972598621</v>
      </c>
      <c r="D40" s="6">
        <v>-1399.0773382782836</v>
      </c>
      <c r="E40" s="6">
        <v>0</v>
      </c>
      <c r="F40" s="6">
        <f t="shared" si="2"/>
        <v>-104701.2893619975</v>
      </c>
    </row>
    <row r="41" spans="1:6" ht="12.75">
      <c r="A41" s="37" t="s">
        <v>57</v>
      </c>
      <c r="B41" s="6">
        <v>284456.5702049525</v>
      </c>
      <c r="C41" s="6">
        <v>814314.9446984772</v>
      </c>
      <c r="D41" s="6">
        <v>5868.228141651351</v>
      </c>
      <c r="E41" s="6">
        <v>18710.028159480862</v>
      </c>
      <c r="F41" s="6">
        <f t="shared" si="2"/>
        <v>1123349.7712045617</v>
      </c>
    </row>
    <row r="42" spans="1:6" ht="12.75">
      <c r="A42" s="37" t="s">
        <v>58</v>
      </c>
      <c r="B42" s="6">
        <v>-66027.81027544703</v>
      </c>
      <c r="C42" s="6">
        <v>-95809.31528236007</v>
      </c>
      <c r="D42" s="6">
        <v>-389582.43434419093</v>
      </c>
      <c r="E42" s="6">
        <v>0</v>
      </c>
      <c r="F42" s="6">
        <f t="shared" si="2"/>
        <v>-551419.559901998</v>
      </c>
    </row>
    <row r="43" spans="1:6" ht="12.75">
      <c r="A43" s="37" t="s">
        <v>59</v>
      </c>
      <c r="B43" s="6">
        <v>-198.4774208691233</v>
      </c>
      <c r="C43" s="6">
        <v>-743.6791669375962</v>
      </c>
      <c r="D43" s="6">
        <v>-0.7672073793681307</v>
      </c>
      <c r="E43" s="6">
        <v>0</v>
      </c>
      <c r="F43" s="6">
        <f t="shared" si="2"/>
        <v>-942.9237951860875</v>
      </c>
    </row>
    <row r="44" spans="1:6" ht="12.75">
      <c r="A44" s="37" t="s">
        <v>60</v>
      </c>
      <c r="B44" s="6">
        <v>367027.8458307986</v>
      </c>
      <c r="C44" s="6">
        <v>1265448.410179682</v>
      </c>
      <c r="D44" s="6">
        <v>8272.438750969108</v>
      </c>
      <c r="E44" s="6">
        <v>0</v>
      </c>
      <c r="F44" s="6">
        <f t="shared" si="2"/>
        <v>1640748.6947614497</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75840.85702239786</v>
      </c>
      <c r="C47" s="6">
        <v>26160.416612654342</v>
      </c>
      <c r="D47" s="6">
        <v>-472.78512707632945</v>
      </c>
      <c r="E47" s="6">
        <v>0</v>
      </c>
      <c r="F47" s="6">
        <f t="shared" si="2"/>
        <v>101528.48850797587</v>
      </c>
    </row>
    <row r="48" spans="1:6" ht="12.75">
      <c r="A48" s="37" t="s">
        <v>64</v>
      </c>
      <c r="B48" s="6">
        <v>85801.19462122675</v>
      </c>
      <c r="C48" s="6">
        <v>140939.96641106636</v>
      </c>
      <c r="D48" s="6">
        <v>3257.767540707893</v>
      </c>
      <c r="E48" s="6">
        <v>0</v>
      </c>
      <c r="F48" s="6">
        <f t="shared" si="2"/>
        <v>229998.928573001</v>
      </c>
    </row>
    <row r="49" spans="1:6" ht="12.75">
      <c r="A49" s="37" t="s">
        <v>65</v>
      </c>
      <c r="B49" s="6">
        <v>36353.56542983712</v>
      </c>
      <c r="C49" s="6">
        <v>64533.003767426126</v>
      </c>
      <c r="D49" s="6">
        <v>-7442.750621958803</v>
      </c>
      <c r="E49" s="6">
        <v>0</v>
      </c>
      <c r="F49" s="6">
        <f t="shared" si="2"/>
        <v>93443.81857530444</v>
      </c>
    </row>
    <row r="50" spans="1:6" ht="12.75">
      <c r="A50" s="37" t="s">
        <v>66</v>
      </c>
      <c r="B50" s="6">
        <v>114420.18372567924</v>
      </c>
      <c r="C50" s="6">
        <v>80649.46811454129</v>
      </c>
      <c r="D50" s="6">
        <v>-2169256.38681231</v>
      </c>
      <c r="E50" s="6">
        <v>13900.329235489931</v>
      </c>
      <c r="F50" s="6">
        <f t="shared" si="2"/>
        <v>-1960286.4057365998</v>
      </c>
    </row>
    <row r="51" spans="1:6" ht="12.75">
      <c r="A51" s="37" t="s">
        <v>67</v>
      </c>
      <c r="B51" s="6">
        <v>-25390.911606286463</v>
      </c>
      <c r="C51" s="6">
        <v>-3710.8015665680414</v>
      </c>
      <c r="D51" s="6">
        <v>0</v>
      </c>
      <c r="E51" s="6">
        <v>0</v>
      </c>
      <c r="F51" s="6">
        <f t="shared" si="2"/>
        <v>-29101.713172854506</v>
      </c>
    </row>
    <row r="52" spans="1:6" ht="12.75">
      <c r="A52" s="37" t="s">
        <v>68</v>
      </c>
      <c r="B52" s="6">
        <v>0</v>
      </c>
      <c r="C52" s="6">
        <v>0</v>
      </c>
      <c r="D52" s="6">
        <v>0</v>
      </c>
      <c r="E52" s="6">
        <v>0</v>
      </c>
      <c r="F52" s="6">
        <f t="shared" si="2"/>
        <v>0</v>
      </c>
    </row>
    <row r="53" spans="1:6" ht="12.75">
      <c r="A53" s="37" t="s">
        <v>69</v>
      </c>
      <c r="B53" s="6">
        <v>235125.80978443637</v>
      </c>
      <c r="C53" s="6">
        <v>1097797.218499788</v>
      </c>
      <c r="D53" s="6">
        <v>243.08798606603523</v>
      </c>
      <c r="E53" s="6">
        <v>0</v>
      </c>
      <c r="F53" s="6">
        <f t="shared" si="2"/>
        <v>1333166.1162702905</v>
      </c>
    </row>
    <row r="54" spans="1:6" ht="12.75">
      <c r="A54" s="37" t="s">
        <v>70</v>
      </c>
      <c r="B54" s="6">
        <v>36144.156631671096</v>
      </c>
      <c r="C54" s="6">
        <v>184626.15758582327</v>
      </c>
      <c r="D54" s="6">
        <v>327.22358007623666</v>
      </c>
      <c r="E54" s="6">
        <v>852.2754938573789</v>
      </c>
      <c r="F54" s="6">
        <f>SUM(B54:E54)</f>
        <v>221949.813291428</v>
      </c>
    </row>
    <row r="55" spans="1:6" ht="12.75">
      <c r="A55" s="37" t="s">
        <v>71</v>
      </c>
      <c r="B55" s="6">
        <v>11879.997854783578</v>
      </c>
      <c r="C55" s="6">
        <v>26735.54079783999</v>
      </c>
      <c r="D55" s="6">
        <v>0</v>
      </c>
      <c r="E55" s="6">
        <v>0</v>
      </c>
      <c r="F55" s="6">
        <f>SUM(B55:E55)</f>
        <v>38615.53865262357</v>
      </c>
    </row>
    <row r="56" spans="1:6" ht="12.75">
      <c r="A56" s="37" t="s">
        <v>72</v>
      </c>
      <c r="B56" s="6">
        <v>8566.383501169286</v>
      </c>
      <c r="C56" s="6">
        <v>8722.164458739207</v>
      </c>
      <c r="D56" s="6">
        <v>1662.759183516726</v>
      </c>
      <c r="E56" s="6">
        <v>0</v>
      </c>
      <c r="F56" s="6">
        <f>SUM(B56:E56)</f>
        <v>18951.30714342522</v>
      </c>
    </row>
    <row r="57" spans="1:6" ht="12.75">
      <c r="A57" s="37" t="s">
        <v>73</v>
      </c>
      <c r="B57" s="6">
        <v>11767.055506029817</v>
      </c>
      <c r="C57" s="6">
        <v>21300.768102857306</v>
      </c>
      <c r="D57" s="6">
        <v>0</v>
      </c>
      <c r="E57" s="6">
        <v>0</v>
      </c>
      <c r="F57" s="6">
        <f>SUM(B57:E57)</f>
        <v>33067.82360888712</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4393626.569180369</v>
      </c>
      <c r="C60" s="6">
        <f>SUM(C6:C58)</f>
        <v>14802417.199941687</v>
      </c>
      <c r="D60" s="6">
        <f>SUM(D6:D58)</f>
        <v>-6287784.5058583375</v>
      </c>
      <c r="E60" s="6">
        <f>SUM(E6:E58)</f>
        <v>5770691.436736284</v>
      </c>
      <c r="F60" s="6">
        <f>SUM(F6:F58)</f>
        <v>18678950.700000007</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Italic"Mutual Security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5.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21.25390625" style="7" customWidth="1"/>
    <col min="2" max="2" width="11.00390625" style="7" customWidth="1"/>
    <col min="3" max="3" width="11.75390625" style="7" customWidth="1"/>
    <col min="4" max="4" width="8.125" style="7" customWidth="1"/>
    <col min="5" max="5" width="14.375" style="7" customWidth="1"/>
    <col min="6" max="6" width="11.00390625" style="7" customWidth="1"/>
    <col min="7" max="7" width="2.75390625" style="7" customWidth="1"/>
    <col min="8" max="8" width="28.125" style="7" customWidth="1"/>
    <col min="9" max="9" width="11.00390625" style="8" customWidth="1"/>
    <col min="10" max="16384" width="10.75390625" style="7" customWidth="1"/>
  </cols>
  <sheetData>
    <row r="1" spans="1:6" ht="12.75">
      <c r="A1" s="4" t="s">
        <v>0</v>
      </c>
      <c r="B1" s="127" t="s">
        <v>255</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73360.62334067447</v>
      </c>
      <c r="C6" s="6">
        <v>0</v>
      </c>
      <c r="D6" s="6">
        <v>7638.787838660086</v>
      </c>
      <c r="E6" s="6">
        <v>0</v>
      </c>
      <c r="F6" s="6">
        <f aca="true" t="shared" si="0" ref="F6:F53">SUM(B6:E6)</f>
        <v>80999.41117933457</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3559238</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6291</v>
      </c>
    </row>
    <row r="14" spans="1:9" ht="12.75">
      <c r="A14" s="37" t="s">
        <v>19</v>
      </c>
      <c r="B14" s="6">
        <v>54134.52212291794</v>
      </c>
      <c r="C14" s="6">
        <v>0</v>
      </c>
      <c r="D14" s="6">
        <v>0</v>
      </c>
      <c r="E14" s="6">
        <v>0</v>
      </c>
      <c r="F14" s="6">
        <f t="shared" si="0"/>
        <v>54134.52212291794</v>
      </c>
      <c r="H14" s="7" t="s">
        <v>20</v>
      </c>
      <c r="I14" s="8">
        <v>303836</v>
      </c>
    </row>
    <row r="15" spans="1:9" ht="12.75">
      <c r="A15" s="37" t="s">
        <v>21</v>
      </c>
      <c r="B15" s="6">
        <v>84075.89239813347</v>
      </c>
      <c r="C15" s="6">
        <v>90.19803975225037</v>
      </c>
      <c r="D15" s="6">
        <v>0</v>
      </c>
      <c r="E15" s="6">
        <v>0</v>
      </c>
      <c r="F15" s="6">
        <f t="shared" si="0"/>
        <v>84166.09043788572</v>
      </c>
      <c r="H15" s="7" t="s">
        <v>22</v>
      </c>
      <c r="I15" s="8">
        <v>372318.96</v>
      </c>
    </row>
    <row r="16" spans="1:6" ht="12.75">
      <c r="A16" s="37" t="s">
        <v>23</v>
      </c>
      <c r="B16" s="6">
        <v>0</v>
      </c>
      <c r="C16" s="6">
        <v>0</v>
      </c>
      <c r="D16" s="6">
        <v>0</v>
      </c>
      <c r="E16" s="6">
        <v>0</v>
      </c>
      <c r="F16" s="6">
        <f t="shared" si="0"/>
        <v>0</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809429</v>
      </c>
    </row>
    <row r="19" spans="1:9" ht="12.75">
      <c r="A19" s="37" t="s">
        <v>28</v>
      </c>
      <c r="B19" s="6">
        <v>0</v>
      </c>
      <c r="C19" s="6">
        <v>0</v>
      </c>
      <c r="D19" s="6">
        <v>0</v>
      </c>
      <c r="E19" s="6">
        <v>0</v>
      </c>
      <c r="F19" s="6">
        <f t="shared" si="0"/>
        <v>0</v>
      </c>
      <c r="H19" s="7" t="s">
        <v>29</v>
      </c>
      <c r="I19" s="8">
        <v>-5909.872858512034</v>
      </c>
    </row>
    <row r="20" spans="1:9" ht="12.75">
      <c r="A20" s="37" t="s">
        <v>30</v>
      </c>
      <c r="B20" s="6">
        <v>16105.23421271595</v>
      </c>
      <c r="C20" s="6">
        <v>0</v>
      </c>
      <c r="D20" s="6">
        <v>2717.100379841375</v>
      </c>
      <c r="E20" s="6">
        <v>0</v>
      </c>
      <c r="F20" s="6">
        <f t="shared" si="0"/>
        <v>18822.334592557323</v>
      </c>
      <c r="H20" s="7" t="s">
        <v>31</v>
      </c>
      <c r="I20" s="8" t="s">
        <v>0</v>
      </c>
    </row>
    <row r="21" spans="1:9" ht="12.75">
      <c r="A21" s="37" t="s">
        <v>32</v>
      </c>
      <c r="B21" s="6">
        <v>0</v>
      </c>
      <c r="C21" s="6">
        <v>0</v>
      </c>
      <c r="D21" s="6">
        <v>0</v>
      </c>
      <c r="E21" s="6">
        <v>0</v>
      </c>
      <c r="F21" s="6">
        <f t="shared" si="0"/>
        <v>0</v>
      </c>
      <c r="H21" s="7" t="s">
        <v>33</v>
      </c>
      <c r="I21" s="8">
        <v>355362</v>
      </c>
    </row>
    <row r="22" spans="1:9" ht="12.75">
      <c r="A22" s="37" t="s">
        <v>34</v>
      </c>
      <c r="B22" s="6">
        <v>0</v>
      </c>
      <c r="C22" s="6">
        <v>0</v>
      </c>
      <c r="D22" s="6">
        <v>0</v>
      </c>
      <c r="E22" s="6">
        <v>0</v>
      </c>
      <c r="F22" s="6">
        <f t="shared" si="0"/>
        <v>0</v>
      </c>
      <c r="H22" s="7" t="s">
        <v>35</v>
      </c>
      <c r="I22" s="8" t="s">
        <v>0</v>
      </c>
    </row>
    <row r="23" spans="1:9" ht="12.75">
      <c r="A23" s="37" t="s">
        <v>36</v>
      </c>
      <c r="B23" s="6">
        <v>0</v>
      </c>
      <c r="C23" s="6">
        <v>0</v>
      </c>
      <c r="D23" s="6">
        <v>0</v>
      </c>
      <c r="E23" s="6">
        <v>0</v>
      </c>
      <c r="F23" s="6">
        <f t="shared" si="0"/>
        <v>0</v>
      </c>
      <c r="H23" s="7" t="s">
        <v>37</v>
      </c>
      <c r="I23" s="8">
        <v>580001</v>
      </c>
    </row>
    <row r="24" spans="1:6" ht="12.75">
      <c r="A24" s="37" t="s">
        <v>38</v>
      </c>
      <c r="B24" s="6">
        <v>1357249.9543869698</v>
      </c>
      <c r="C24" s="6">
        <v>212541.09196118446</v>
      </c>
      <c r="D24" s="6">
        <v>2621.209032638645</v>
      </c>
      <c r="E24" s="6">
        <v>0</v>
      </c>
      <c r="F24" s="6">
        <f t="shared" si="0"/>
        <v>1572412.255380793</v>
      </c>
    </row>
    <row r="25" spans="1:9" ht="12.75">
      <c r="A25" s="37" t="s">
        <v>39</v>
      </c>
      <c r="B25" s="6">
        <v>0</v>
      </c>
      <c r="C25" s="6">
        <v>0</v>
      </c>
      <c r="D25" s="6">
        <v>0</v>
      </c>
      <c r="E25" s="6">
        <v>0</v>
      </c>
      <c r="F25" s="6">
        <f t="shared" si="0"/>
        <v>0</v>
      </c>
      <c r="H25" s="7" t="s">
        <v>40</v>
      </c>
      <c r="I25" s="8">
        <f>SUM(I10:I15)-SUM(I18:I23)</f>
        <v>2502801.832858512</v>
      </c>
    </row>
    <row r="26" spans="1:9" ht="12.75">
      <c r="A26" s="37" t="s">
        <v>41</v>
      </c>
      <c r="B26" s="6">
        <v>137152.65154992326</v>
      </c>
      <c r="C26" s="6">
        <v>43.9869989455144</v>
      </c>
      <c r="D26" s="6">
        <v>524.2774739181582</v>
      </c>
      <c r="E26" s="6">
        <v>0</v>
      </c>
      <c r="F26" s="6">
        <f t="shared" si="0"/>
        <v>137720.91602278693</v>
      </c>
      <c r="H26" s="7" t="s">
        <v>42</v>
      </c>
      <c r="I26" s="8">
        <f>+F60</f>
        <v>2502801.8328585126</v>
      </c>
    </row>
    <row r="27" spans="1:9" ht="12.75">
      <c r="A27" s="37" t="s">
        <v>43</v>
      </c>
      <c r="B27" s="6">
        <v>0</v>
      </c>
      <c r="C27" s="6">
        <v>0</v>
      </c>
      <c r="D27" s="6">
        <v>0</v>
      </c>
      <c r="E27" s="6">
        <v>0</v>
      </c>
      <c r="F27" s="6">
        <f t="shared" si="0"/>
        <v>0</v>
      </c>
      <c r="I27" s="6"/>
    </row>
    <row r="28" spans="1:9" ht="12.75">
      <c r="A28" s="37" t="s">
        <v>44</v>
      </c>
      <c r="B28" s="6">
        <v>0</v>
      </c>
      <c r="C28" s="6">
        <v>0</v>
      </c>
      <c r="D28" s="6">
        <v>0</v>
      </c>
      <c r="E28" s="6">
        <v>0</v>
      </c>
      <c r="F28" s="6">
        <f t="shared" si="0"/>
        <v>0</v>
      </c>
      <c r="I28" s="6"/>
    </row>
    <row r="29" spans="1:6" ht="12.75">
      <c r="A29" s="37" t="s">
        <v>45</v>
      </c>
      <c r="B29" s="6">
        <v>0</v>
      </c>
      <c r="C29" s="6">
        <v>0</v>
      </c>
      <c r="D29" s="6">
        <v>0</v>
      </c>
      <c r="E29" s="6">
        <v>0</v>
      </c>
      <c r="F29" s="6">
        <f t="shared" si="0"/>
        <v>0</v>
      </c>
    </row>
    <row r="30" spans="1:6" ht="12.75">
      <c r="A30" s="37" t="s">
        <v>46</v>
      </c>
      <c r="B30" s="6">
        <v>14923.302733671453</v>
      </c>
      <c r="C30" s="6">
        <v>3472.317914963771</v>
      </c>
      <c r="D30" s="6">
        <v>3047.533792931166</v>
      </c>
      <c r="E30" s="6">
        <v>0</v>
      </c>
      <c r="F30" s="6">
        <f t="shared" si="0"/>
        <v>21443.15444156639</v>
      </c>
    </row>
    <row r="31" spans="1:6" ht="12.75">
      <c r="A31" s="37" t="s">
        <v>47</v>
      </c>
      <c r="B31" s="6">
        <v>0</v>
      </c>
      <c r="C31" s="6">
        <v>0</v>
      </c>
      <c r="D31" s="6">
        <v>0</v>
      </c>
      <c r="E31" s="6">
        <v>0</v>
      </c>
      <c r="F31" s="6">
        <f t="shared" si="0"/>
        <v>0</v>
      </c>
    </row>
    <row r="32" spans="1:6" ht="12.75">
      <c r="A32" s="37" t="s">
        <v>48</v>
      </c>
      <c r="B32" s="6">
        <v>1012</v>
      </c>
      <c r="C32" s="6">
        <v>0</v>
      </c>
      <c r="D32" s="6">
        <v>0</v>
      </c>
      <c r="E32" s="6">
        <v>0</v>
      </c>
      <c r="F32" s="6">
        <f t="shared" si="0"/>
        <v>1012</v>
      </c>
    </row>
    <row r="33" spans="1:6" ht="12.75">
      <c r="A33" s="37" t="s">
        <v>49</v>
      </c>
      <c r="B33" s="6">
        <v>13791.364642713312</v>
      </c>
      <c r="C33" s="6">
        <v>0</v>
      </c>
      <c r="D33" s="6">
        <v>0</v>
      </c>
      <c r="E33" s="6">
        <v>0</v>
      </c>
      <c r="F33" s="6">
        <f t="shared" si="0"/>
        <v>13791.364642713312</v>
      </c>
    </row>
    <row r="34" spans="1:6" ht="12.75">
      <c r="A34" s="37" t="s">
        <v>50</v>
      </c>
      <c r="B34" s="6">
        <v>1559</v>
      </c>
      <c r="C34" s="6">
        <v>0</v>
      </c>
      <c r="D34" s="6">
        <v>0</v>
      </c>
      <c r="E34" s="6">
        <v>0</v>
      </c>
      <c r="F34" s="6">
        <f t="shared" si="0"/>
        <v>1559</v>
      </c>
    </row>
    <row r="35" spans="1:6" ht="12.75">
      <c r="A35" s="37" t="s">
        <v>51</v>
      </c>
      <c r="B35" s="6">
        <v>0</v>
      </c>
      <c r="C35" s="6">
        <v>0</v>
      </c>
      <c r="D35" s="6">
        <v>0</v>
      </c>
      <c r="E35" s="6">
        <v>0</v>
      </c>
      <c r="F35" s="6">
        <f t="shared" si="0"/>
        <v>0</v>
      </c>
    </row>
    <row r="36" spans="1:6" ht="12.75">
      <c r="A36" s="37" t="s">
        <v>52</v>
      </c>
      <c r="B36" s="6">
        <v>0</v>
      </c>
      <c r="C36" s="6">
        <v>0</v>
      </c>
      <c r="D36" s="6">
        <v>0</v>
      </c>
      <c r="E36" s="6">
        <v>0</v>
      </c>
      <c r="F36" s="6">
        <f t="shared" si="0"/>
        <v>0</v>
      </c>
    </row>
    <row r="37" spans="1:6" ht="12.75">
      <c r="A37" s="37" t="s">
        <v>53</v>
      </c>
      <c r="B37" s="6">
        <v>103107.61924033536</v>
      </c>
      <c r="C37" s="6">
        <v>0</v>
      </c>
      <c r="D37" s="6">
        <v>1750</v>
      </c>
      <c r="E37" s="6">
        <v>0</v>
      </c>
      <c r="F37" s="6">
        <f t="shared" si="0"/>
        <v>104857.61924033536</v>
      </c>
    </row>
    <row r="38" spans="1:6" ht="12.75">
      <c r="A38" s="37" t="s">
        <v>54</v>
      </c>
      <c r="B38" s="6">
        <v>0</v>
      </c>
      <c r="C38" s="6">
        <v>0</v>
      </c>
      <c r="D38" s="6">
        <v>0</v>
      </c>
      <c r="E38" s="6">
        <v>0</v>
      </c>
      <c r="F38" s="6">
        <f t="shared" si="0"/>
        <v>0</v>
      </c>
    </row>
    <row r="39" spans="1:6" ht="12.75">
      <c r="A39" s="37" t="s">
        <v>55</v>
      </c>
      <c r="B39" s="6">
        <v>0</v>
      </c>
      <c r="C39" s="6">
        <v>0</v>
      </c>
      <c r="D39" s="6">
        <v>0</v>
      </c>
      <c r="E39" s="6">
        <v>0</v>
      </c>
      <c r="F39" s="6">
        <f t="shared" si="0"/>
        <v>0</v>
      </c>
    </row>
    <row r="40" spans="1:6" ht="12.75">
      <c r="A40" s="37" t="s">
        <v>56</v>
      </c>
      <c r="B40" s="6">
        <v>0</v>
      </c>
      <c r="C40" s="6">
        <v>0</v>
      </c>
      <c r="D40" s="6">
        <v>0</v>
      </c>
      <c r="E40" s="6">
        <v>0</v>
      </c>
      <c r="F40" s="6">
        <f t="shared" si="0"/>
        <v>0</v>
      </c>
    </row>
    <row r="41" spans="1:6" ht="12.75">
      <c r="A41" s="37" t="s">
        <v>57</v>
      </c>
      <c r="B41" s="6">
        <v>0</v>
      </c>
      <c r="C41" s="6">
        <v>0</v>
      </c>
      <c r="D41" s="6">
        <v>0</v>
      </c>
      <c r="E41" s="6">
        <v>0</v>
      </c>
      <c r="F41" s="6">
        <f t="shared" si="0"/>
        <v>0</v>
      </c>
    </row>
    <row r="42" spans="1:6" ht="12.75">
      <c r="A42" s="37" t="s">
        <v>58</v>
      </c>
      <c r="B42" s="6">
        <v>12791.149081828888</v>
      </c>
      <c r="C42" s="6">
        <v>0</v>
      </c>
      <c r="D42" s="6">
        <v>0</v>
      </c>
      <c r="E42" s="6">
        <v>0</v>
      </c>
      <c r="F42" s="6">
        <f t="shared" si="0"/>
        <v>12791.149081828888</v>
      </c>
    </row>
    <row r="43" spans="1:6" ht="12.75">
      <c r="A43" s="37" t="s">
        <v>59</v>
      </c>
      <c r="B43" s="6">
        <v>0</v>
      </c>
      <c r="C43" s="6">
        <v>0</v>
      </c>
      <c r="D43" s="6">
        <v>0</v>
      </c>
      <c r="E43" s="6">
        <v>0</v>
      </c>
      <c r="F43" s="6">
        <f t="shared" si="0"/>
        <v>0</v>
      </c>
    </row>
    <row r="44" spans="1:6" ht="12.75">
      <c r="A44" s="37" t="s">
        <v>60</v>
      </c>
      <c r="B44" s="6">
        <v>0</v>
      </c>
      <c r="C44" s="6">
        <v>0</v>
      </c>
      <c r="D44" s="6">
        <v>0</v>
      </c>
      <c r="E44" s="6">
        <v>0</v>
      </c>
      <c r="F44" s="6">
        <f t="shared" si="0"/>
        <v>0</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295474.7714696394</v>
      </c>
      <c r="C47" s="6">
        <v>0</v>
      </c>
      <c r="D47" s="6">
        <v>0</v>
      </c>
      <c r="E47" s="6">
        <v>0</v>
      </c>
      <c r="F47" s="6">
        <f t="shared" si="0"/>
        <v>295474.7714696394</v>
      </c>
    </row>
    <row r="48" spans="1:6" ht="12.75">
      <c r="A48" s="37" t="s">
        <v>64</v>
      </c>
      <c r="B48" s="6">
        <v>39798</v>
      </c>
      <c r="C48" s="6">
        <v>0</v>
      </c>
      <c r="D48" s="6">
        <v>0</v>
      </c>
      <c r="E48" s="6">
        <v>0</v>
      </c>
      <c r="F48" s="6">
        <f t="shared" si="0"/>
        <v>39798</v>
      </c>
    </row>
    <row r="49" spans="1:6" ht="12.75">
      <c r="A49" s="37" t="s">
        <v>65</v>
      </c>
      <c r="B49" s="6">
        <v>14955.103366472415</v>
      </c>
      <c r="C49" s="6">
        <v>11418.6049593333</v>
      </c>
      <c r="D49" s="6">
        <v>0</v>
      </c>
      <c r="E49" s="6">
        <v>0</v>
      </c>
      <c r="F49" s="6">
        <f t="shared" si="0"/>
        <v>26373.708325805714</v>
      </c>
    </row>
    <row r="50" spans="1:6" ht="12.75">
      <c r="A50" s="37" t="s">
        <v>66</v>
      </c>
      <c r="B50" s="6">
        <v>35990.5359203478</v>
      </c>
      <c r="C50" s="6">
        <v>0</v>
      </c>
      <c r="D50" s="6">
        <v>0</v>
      </c>
      <c r="E50" s="6">
        <v>0</v>
      </c>
      <c r="F50" s="6">
        <f t="shared" si="0"/>
        <v>35990.5359203478</v>
      </c>
    </row>
    <row r="51" spans="1:6" ht="12.75">
      <c r="A51" s="37" t="s">
        <v>67</v>
      </c>
      <c r="B51" s="6">
        <v>0</v>
      </c>
      <c r="C51" s="6">
        <v>0</v>
      </c>
      <c r="D51" s="6">
        <v>0</v>
      </c>
      <c r="E51" s="6">
        <v>0</v>
      </c>
      <c r="F51" s="6">
        <f t="shared" si="0"/>
        <v>0</v>
      </c>
    </row>
    <row r="52" spans="1:6" ht="12.75">
      <c r="A52" s="37" t="s">
        <v>68</v>
      </c>
      <c r="B52" s="6">
        <v>0</v>
      </c>
      <c r="C52" s="6">
        <v>0</v>
      </c>
      <c r="D52" s="6">
        <v>0</v>
      </c>
      <c r="E52" s="6">
        <v>0</v>
      </c>
      <c r="F52" s="6">
        <f t="shared" si="0"/>
        <v>0</v>
      </c>
    </row>
    <row r="53" spans="1:6" ht="12.75">
      <c r="A53" s="37" t="s">
        <v>69</v>
      </c>
      <c r="B53" s="6">
        <v>0</v>
      </c>
      <c r="C53" s="6">
        <v>0</v>
      </c>
      <c r="D53" s="6">
        <v>0</v>
      </c>
      <c r="E53" s="6">
        <v>0</v>
      </c>
      <c r="F53" s="6">
        <f t="shared" si="0"/>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1455</v>
      </c>
      <c r="C57" s="6">
        <v>0</v>
      </c>
      <c r="D57" s="6">
        <v>0</v>
      </c>
      <c r="E57" s="6">
        <v>0</v>
      </c>
      <c r="F57" s="6">
        <f>SUM(B57:E57)</f>
        <v>1455</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2256936.724466344</v>
      </c>
      <c r="C60" s="6">
        <f>SUM(C6:C58)</f>
        <v>227566.19987417926</v>
      </c>
      <c r="D60" s="6">
        <f>SUM(D6:D58)</f>
        <v>18298.90851798943</v>
      </c>
      <c r="E60" s="6">
        <f>SUM(E6:E58)</f>
        <v>0</v>
      </c>
      <c r="F60" s="6">
        <f>SUM(F6:F58)</f>
        <v>2502801.8328585126</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Italic"National Affiliated Investors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6.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7.00390625" style="7" bestFit="1" customWidth="1"/>
    <col min="3" max="3" width="12.125" style="7" bestFit="1" customWidth="1"/>
    <col min="4" max="4" width="8.125" style="7" bestFit="1" customWidth="1"/>
    <col min="5" max="5" width="14.375" style="7" bestFit="1" customWidth="1"/>
    <col min="6" max="6" width="12.1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4" t="s">
        <v>0</v>
      </c>
      <c r="B1" s="127" t="s">
        <v>93</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19684.106468350918</v>
      </c>
      <c r="D6" s="6">
        <v>0</v>
      </c>
      <c r="E6" s="6">
        <v>0</v>
      </c>
      <c r="F6" s="6">
        <f aca="true" t="shared" si="0" ref="F6:F21">SUM(B6:E6)</f>
        <v>19684.106468350918</v>
      </c>
      <c r="H6" s="7" t="s">
        <v>8</v>
      </c>
      <c r="I6" s="8" t="s">
        <v>0</v>
      </c>
    </row>
    <row r="7" spans="1:6" ht="12.75">
      <c r="A7" s="37" t="s">
        <v>9</v>
      </c>
      <c r="B7" s="6">
        <v>0</v>
      </c>
      <c r="C7" s="6">
        <v>0</v>
      </c>
      <c r="D7" s="6">
        <v>0</v>
      </c>
      <c r="E7" s="6">
        <v>0</v>
      </c>
      <c r="F7" s="6">
        <f t="shared" si="0"/>
        <v>0</v>
      </c>
    </row>
    <row r="8" spans="1:9" ht="12.75">
      <c r="A8" s="37" t="s">
        <v>10</v>
      </c>
      <c r="B8" s="6">
        <v>0</v>
      </c>
      <c r="C8" s="6">
        <v>1209348.3976441615</v>
      </c>
      <c r="D8" s="6">
        <v>0</v>
      </c>
      <c r="E8" s="6">
        <v>0</v>
      </c>
      <c r="F8" s="6">
        <f t="shared" si="0"/>
        <v>1209348.3976441615</v>
      </c>
      <c r="H8" s="7" t="s">
        <v>0</v>
      </c>
      <c r="I8" s="8" t="s">
        <v>0</v>
      </c>
    </row>
    <row r="9" spans="1:9" ht="12.75">
      <c r="A9" s="37" t="s">
        <v>11</v>
      </c>
      <c r="B9" s="6">
        <v>0</v>
      </c>
      <c r="C9" s="6">
        <v>202024.30549677028</v>
      </c>
      <c r="D9" s="6">
        <v>0</v>
      </c>
      <c r="E9" s="6">
        <v>0</v>
      </c>
      <c r="F9" s="6">
        <f t="shared" si="0"/>
        <v>202024.30549677028</v>
      </c>
      <c r="H9" s="7" t="s">
        <v>0</v>
      </c>
      <c r="I9" s="8" t="s">
        <v>0</v>
      </c>
    </row>
    <row r="10" spans="1:9" ht="12.75">
      <c r="A10" s="37" t="s">
        <v>12</v>
      </c>
      <c r="B10" s="6">
        <v>963.0738231452835</v>
      </c>
      <c r="C10" s="6">
        <v>6083437.866464056</v>
      </c>
      <c r="D10" s="6">
        <v>5257.5230763404015</v>
      </c>
      <c r="E10" s="6">
        <v>0</v>
      </c>
      <c r="F10" s="6">
        <f t="shared" si="0"/>
        <v>6089658.463363542</v>
      </c>
      <c r="H10" s="7" t="s">
        <v>13</v>
      </c>
      <c r="I10" s="8">
        <v>110355316</v>
      </c>
    </row>
    <row r="11" spans="1:6" ht="12.75">
      <c r="A11" s="37" t="s">
        <v>14</v>
      </c>
      <c r="B11" s="6">
        <v>0</v>
      </c>
      <c r="C11" s="6">
        <v>3943584.9459078917</v>
      </c>
      <c r="D11" s="6">
        <v>0</v>
      </c>
      <c r="E11" s="6">
        <v>0</v>
      </c>
      <c r="F11" s="6">
        <f t="shared" si="0"/>
        <v>3943584.9459078917</v>
      </c>
    </row>
    <row r="12" spans="1:8" ht="12.75">
      <c r="A12" s="37" t="s">
        <v>15</v>
      </c>
      <c r="B12" s="6">
        <v>0</v>
      </c>
      <c r="C12" s="6">
        <v>15541.072445554277</v>
      </c>
      <c r="D12" s="6">
        <v>0</v>
      </c>
      <c r="E12" s="6">
        <v>0</v>
      </c>
      <c r="F12" s="6">
        <f t="shared" si="0"/>
        <v>15541.072445554277</v>
      </c>
      <c r="H12" s="7" t="s">
        <v>16</v>
      </c>
    </row>
    <row r="13" spans="1:9" ht="12.75">
      <c r="A13" s="37" t="s">
        <v>17</v>
      </c>
      <c r="B13" s="6">
        <v>0</v>
      </c>
      <c r="C13" s="6">
        <v>0</v>
      </c>
      <c r="D13" s="6">
        <v>0</v>
      </c>
      <c r="E13" s="6">
        <v>0</v>
      </c>
      <c r="F13" s="6">
        <f t="shared" si="0"/>
        <v>0</v>
      </c>
      <c r="H13" s="7" t="s">
        <v>18</v>
      </c>
      <c r="I13" s="8">
        <v>669896</v>
      </c>
    </row>
    <row r="14" spans="1:9" ht="12.75">
      <c r="A14" s="37" t="s">
        <v>19</v>
      </c>
      <c r="B14" s="6">
        <v>0</v>
      </c>
      <c r="C14" s="6">
        <v>0</v>
      </c>
      <c r="D14" s="6">
        <v>0</v>
      </c>
      <c r="E14" s="6">
        <v>0</v>
      </c>
      <c r="F14" s="6">
        <f t="shared" si="0"/>
        <v>0</v>
      </c>
      <c r="H14" s="7" t="s">
        <v>20</v>
      </c>
      <c r="I14" s="8">
        <v>784288</v>
      </c>
    </row>
    <row r="15" spans="1:9" ht="12.75">
      <c r="A15" s="37" t="s">
        <v>21</v>
      </c>
      <c r="B15" s="6">
        <v>2198.716785367062</v>
      </c>
      <c r="C15" s="6">
        <v>3702292.4968450544</v>
      </c>
      <c r="D15" s="6">
        <v>0</v>
      </c>
      <c r="E15" s="6">
        <v>0</v>
      </c>
      <c r="F15" s="6">
        <f t="shared" si="0"/>
        <v>3704491.2136304216</v>
      </c>
      <c r="H15" s="7" t="s">
        <v>22</v>
      </c>
      <c r="I15" s="8">
        <v>600233.94</v>
      </c>
    </row>
    <row r="16" spans="1:6" ht="12.75">
      <c r="A16" s="37" t="s">
        <v>23</v>
      </c>
      <c r="B16" s="6">
        <v>615.7709645672521</v>
      </c>
      <c r="C16" s="6">
        <v>302930.1606382081</v>
      </c>
      <c r="D16" s="6">
        <v>3942.554623137172</v>
      </c>
      <c r="E16" s="6">
        <v>0</v>
      </c>
      <c r="F16" s="6">
        <f t="shared" si="0"/>
        <v>307488.4862259125</v>
      </c>
    </row>
    <row r="17" spans="1:8" ht="12.75">
      <c r="A17" s="37" t="s">
        <v>24</v>
      </c>
      <c r="B17" s="6">
        <v>0</v>
      </c>
      <c r="C17" s="6">
        <v>14310.061951111646</v>
      </c>
      <c r="D17" s="6">
        <v>0</v>
      </c>
      <c r="E17" s="6">
        <v>0</v>
      </c>
      <c r="F17" s="6">
        <f t="shared" si="0"/>
        <v>14310.061951111646</v>
      </c>
      <c r="H17" s="7" t="s">
        <v>25</v>
      </c>
    </row>
    <row r="18" spans="1:9" ht="12.75">
      <c r="A18" s="37" t="s">
        <v>26</v>
      </c>
      <c r="B18" s="6">
        <v>0</v>
      </c>
      <c r="C18" s="6">
        <v>27230.473943892626</v>
      </c>
      <c r="D18" s="6">
        <v>0</v>
      </c>
      <c r="E18" s="6">
        <v>0</v>
      </c>
      <c r="F18" s="6">
        <f t="shared" si="0"/>
        <v>27230.473943892626</v>
      </c>
      <c r="H18" s="7" t="s">
        <v>27</v>
      </c>
      <c r="I18" s="8">
        <v>81145732</v>
      </c>
    </row>
    <row r="19" spans="1:9" ht="12.75">
      <c r="A19" s="37" t="s">
        <v>28</v>
      </c>
      <c r="B19" s="6">
        <v>0</v>
      </c>
      <c r="C19" s="6">
        <v>32004.619668726387</v>
      </c>
      <c r="D19" s="6">
        <v>0</v>
      </c>
      <c r="E19" s="6">
        <v>0</v>
      </c>
      <c r="F19" s="6">
        <f t="shared" si="0"/>
        <v>32004.619668726387</v>
      </c>
      <c r="H19" s="7" t="s">
        <v>29</v>
      </c>
      <c r="I19" s="8">
        <v>-1295162.1681421683</v>
      </c>
    </row>
    <row r="20" spans="1:9" ht="12.75">
      <c r="A20" s="37" t="s">
        <v>30</v>
      </c>
      <c r="B20" s="6">
        <v>0</v>
      </c>
      <c r="C20" s="6">
        <v>125193.57687551918</v>
      </c>
      <c r="D20" s="6">
        <v>0</v>
      </c>
      <c r="E20" s="6">
        <v>0</v>
      </c>
      <c r="F20" s="6">
        <f t="shared" si="0"/>
        <v>125193.57687551918</v>
      </c>
      <c r="H20" s="7" t="s">
        <v>31</v>
      </c>
      <c r="I20" s="8" t="s">
        <v>0</v>
      </c>
    </row>
    <row r="21" spans="1:9" ht="12.75">
      <c r="A21" s="37" t="s">
        <v>32</v>
      </c>
      <c r="B21" s="6">
        <v>0</v>
      </c>
      <c r="C21" s="6">
        <v>17149.821401460038</v>
      </c>
      <c r="D21" s="6">
        <v>0</v>
      </c>
      <c r="E21" s="6">
        <v>0</v>
      </c>
      <c r="F21" s="6">
        <f t="shared" si="0"/>
        <v>17149.821401460038</v>
      </c>
      <c r="H21" s="7" t="s">
        <v>33</v>
      </c>
      <c r="I21" s="8">
        <v>3477487</v>
      </c>
    </row>
    <row r="22" spans="1:9" ht="12.75">
      <c r="A22" s="37" t="s">
        <v>34</v>
      </c>
      <c r="B22" s="6">
        <v>0</v>
      </c>
      <c r="C22" s="6">
        <v>67033.06785764065</v>
      </c>
      <c r="D22" s="6">
        <v>0</v>
      </c>
      <c r="E22" s="6">
        <v>0</v>
      </c>
      <c r="F22" s="6">
        <f aca="true" t="shared" si="1" ref="F22:F37">SUM(B22:E22)</f>
        <v>67033.06785764065</v>
      </c>
      <c r="H22" s="7" t="s">
        <v>35</v>
      </c>
      <c r="I22" s="8" t="s">
        <v>0</v>
      </c>
    </row>
    <row r="23" spans="1:9" ht="12.75">
      <c r="A23" s="37" t="s">
        <v>36</v>
      </c>
      <c r="B23" s="6">
        <v>0</v>
      </c>
      <c r="C23" s="6">
        <v>7498.63094045974</v>
      </c>
      <c r="D23" s="6">
        <v>0</v>
      </c>
      <c r="E23" s="6">
        <v>0</v>
      </c>
      <c r="F23" s="6">
        <f t="shared" si="1"/>
        <v>7498.63094045974</v>
      </c>
      <c r="H23" s="7" t="s">
        <v>37</v>
      </c>
      <c r="I23" s="8">
        <v>8609573</v>
      </c>
    </row>
    <row r="24" spans="1:6" ht="12.75">
      <c r="A24" s="37" t="s">
        <v>38</v>
      </c>
      <c r="B24" s="6">
        <v>58.44096971799406</v>
      </c>
      <c r="C24" s="6">
        <v>164696.9193221496</v>
      </c>
      <c r="D24" s="6">
        <v>0</v>
      </c>
      <c r="E24" s="6">
        <v>0</v>
      </c>
      <c r="F24" s="6">
        <f t="shared" si="1"/>
        <v>164755.36029186758</v>
      </c>
    </row>
    <row r="25" spans="1:9" ht="12.75">
      <c r="A25" s="37" t="s">
        <v>39</v>
      </c>
      <c r="B25" s="6">
        <v>0</v>
      </c>
      <c r="C25" s="6">
        <v>12046.826500482395</v>
      </c>
      <c r="D25" s="6">
        <v>0</v>
      </c>
      <c r="E25" s="6">
        <v>0</v>
      </c>
      <c r="F25" s="6">
        <f t="shared" si="1"/>
        <v>12046.826500482395</v>
      </c>
      <c r="H25" s="7" t="s">
        <v>40</v>
      </c>
      <c r="I25" s="8">
        <f>SUM(I10:I15)-SUM(I18:I23)</f>
        <v>20472104.108142167</v>
      </c>
    </row>
    <row r="26" spans="1:9" ht="12.75">
      <c r="A26" s="37" t="s">
        <v>41</v>
      </c>
      <c r="B26" s="6">
        <v>0</v>
      </c>
      <c r="C26" s="6">
        <v>61693.51087824689</v>
      </c>
      <c r="D26" s="6">
        <v>0</v>
      </c>
      <c r="E26" s="6">
        <v>0</v>
      </c>
      <c r="F26" s="6">
        <f t="shared" si="1"/>
        <v>61693.51087824689</v>
      </c>
      <c r="H26" s="7" t="s">
        <v>42</v>
      </c>
      <c r="I26" s="8">
        <f>+F60</f>
        <v>20472104.108142167</v>
      </c>
    </row>
    <row r="27" spans="1:6" ht="12.75">
      <c r="A27" s="37" t="s">
        <v>43</v>
      </c>
      <c r="B27" s="6">
        <v>0</v>
      </c>
      <c r="C27" s="6">
        <v>0</v>
      </c>
      <c r="D27" s="6">
        <v>0</v>
      </c>
      <c r="E27" s="6">
        <v>0</v>
      </c>
      <c r="F27" s="6">
        <f t="shared" si="1"/>
        <v>0</v>
      </c>
    </row>
    <row r="28" spans="1:6" ht="12.75">
      <c r="A28" s="37" t="s">
        <v>44</v>
      </c>
      <c r="B28" s="6">
        <v>0</v>
      </c>
      <c r="C28" s="6">
        <v>45396.4661366689</v>
      </c>
      <c r="D28" s="6">
        <v>0</v>
      </c>
      <c r="E28" s="6">
        <v>0</v>
      </c>
      <c r="F28" s="6">
        <f t="shared" si="1"/>
        <v>45396.4661366689</v>
      </c>
    </row>
    <row r="29" spans="1:6" ht="12.75">
      <c r="A29" s="37" t="s">
        <v>45</v>
      </c>
      <c r="B29" s="6">
        <v>0</v>
      </c>
      <c r="C29" s="6">
        <v>88699.66599671499</v>
      </c>
      <c r="D29" s="6">
        <v>0</v>
      </c>
      <c r="E29" s="6">
        <v>0</v>
      </c>
      <c r="F29" s="6">
        <f t="shared" si="1"/>
        <v>88699.66599671499</v>
      </c>
    </row>
    <row r="30" spans="1:6" ht="12.75">
      <c r="A30" s="37" t="s">
        <v>46</v>
      </c>
      <c r="B30" s="6">
        <v>0</v>
      </c>
      <c r="C30" s="6">
        <v>168881.37381150053</v>
      </c>
      <c r="D30" s="6">
        <v>0</v>
      </c>
      <c r="E30" s="6">
        <v>0</v>
      </c>
      <c r="F30" s="6">
        <f t="shared" si="1"/>
        <v>168881.37381150053</v>
      </c>
    </row>
    <row r="31" spans="1:6" ht="12.75">
      <c r="A31" s="37" t="s">
        <v>47</v>
      </c>
      <c r="B31" s="6">
        <v>0</v>
      </c>
      <c r="C31" s="6">
        <v>49781.3337283451</v>
      </c>
      <c r="D31" s="6">
        <v>0</v>
      </c>
      <c r="E31" s="6">
        <v>0</v>
      </c>
      <c r="F31" s="6">
        <f t="shared" si="1"/>
        <v>49781.3337283451</v>
      </c>
    </row>
    <row r="32" spans="1:6" ht="12.75">
      <c r="A32" s="37" t="s">
        <v>48</v>
      </c>
      <c r="B32" s="6">
        <v>0</v>
      </c>
      <c r="C32" s="6">
        <v>34366.2557794746</v>
      </c>
      <c r="D32" s="6">
        <v>0</v>
      </c>
      <c r="E32" s="6">
        <v>0</v>
      </c>
      <c r="F32" s="6">
        <f t="shared" si="1"/>
        <v>34366.2557794746</v>
      </c>
    </row>
    <row r="33" spans="1:6" ht="12.75">
      <c r="A33" s="37" t="s">
        <v>49</v>
      </c>
      <c r="B33" s="6">
        <v>0</v>
      </c>
      <c r="C33" s="6">
        <v>527965.7932033464</v>
      </c>
      <c r="D33" s="6">
        <v>0</v>
      </c>
      <c r="E33" s="6">
        <v>0</v>
      </c>
      <c r="F33" s="6">
        <f t="shared" si="1"/>
        <v>527965.7932033464</v>
      </c>
    </row>
    <row r="34" spans="1:6" ht="12.75">
      <c r="A34" s="37" t="s">
        <v>50</v>
      </c>
      <c r="B34" s="6">
        <v>0</v>
      </c>
      <c r="C34" s="6">
        <v>441820.89477801847</v>
      </c>
      <c r="D34" s="6">
        <v>0</v>
      </c>
      <c r="E34" s="6">
        <v>0</v>
      </c>
      <c r="F34" s="6">
        <f t="shared" si="1"/>
        <v>441820.89477801847</v>
      </c>
    </row>
    <row r="35" spans="1:6" ht="12.75">
      <c r="A35" s="37" t="s">
        <v>51</v>
      </c>
      <c r="B35" s="6">
        <v>0</v>
      </c>
      <c r="C35" s="6">
        <v>0</v>
      </c>
      <c r="D35" s="6">
        <v>0</v>
      </c>
      <c r="E35" s="6">
        <v>0</v>
      </c>
      <c r="F35" s="6">
        <f t="shared" si="1"/>
        <v>0</v>
      </c>
    </row>
    <row r="36" spans="1:6" ht="12.75">
      <c r="A36" s="37" t="s">
        <v>52</v>
      </c>
      <c r="B36" s="6">
        <v>0</v>
      </c>
      <c r="C36" s="6">
        <v>2589.899110759754</v>
      </c>
      <c r="D36" s="6">
        <v>0</v>
      </c>
      <c r="E36" s="6">
        <v>0</v>
      </c>
      <c r="F36" s="6">
        <f t="shared" si="1"/>
        <v>2589.899110759754</v>
      </c>
    </row>
    <row r="37" spans="1:6" ht="12.75">
      <c r="A37" s="37" t="s">
        <v>53</v>
      </c>
      <c r="B37" s="6">
        <v>0</v>
      </c>
      <c r="C37" s="6">
        <v>410896.0474146757</v>
      </c>
      <c r="D37" s="6">
        <v>0</v>
      </c>
      <c r="E37" s="6">
        <v>0</v>
      </c>
      <c r="F37" s="6">
        <f t="shared" si="1"/>
        <v>410896.0474146757</v>
      </c>
    </row>
    <row r="38" spans="1:6" ht="12.75">
      <c r="A38" s="37" t="s">
        <v>54</v>
      </c>
      <c r="B38" s="6">
        <v>0</v>
      </c>
      <c r="C38" s="6">
        <v>0</v>
      </c>
      <c r="D38" s="6">
        <v>0</v>
      </c>
      <c r="E38" s="6">
        <v>0</v>
      </c>
      <c r="F38" s="6">
        <f aca="true" t="shared" si="2" ref="F38:F53">SUM(B38:E38)</f>
        <v>0</v>
      </c>
    </row>
    <row r="39" spans="1:6" ht="12.75">
      <c r="A39" s="37" t="s">
        <v>55</v>
      </c>
      <c r="B39" s="6">
        <v>0</v>
      </c>
      <c r="C39" s="6">
        <v>628117.5220611447</v>
      </c>
      <c r="D39" s="6">
        <v>0</v>
      </c>
      <c r="E39" s="6">
        <v>0</v>
      </c>
      <c r="F39" s="6">
        <f t="shared" si="2"/>
        <v>628117.5220611447</v>
      </c>
    </row>
    <row r="40" spans="1:6" ht="12.75">
      <c r="A40" s="37" t="s">
        <v>56</v>
      </c>
      <c r="B40" s="6">
        <v>0</v>
      </c>
      <c r="C40" s="6">
        <v>36614.505583225895</v>
      </c>
      <c r="D40" s="6">
        <v>0</v>
      </c>
      <c r="E40" s="6">
        <v>0</v>
      </c>
      <c r="F40" s="6">
        <f t="shared" si="2"/>
        <v>36614.505583225895</v>
      </c>
    </row>
    <row r="41" spans="1:6" ht="12.75">
      <c r="A41" s="37" t="s">
        <v>57</v>
      </c>
      <c r="B41" s="6">
        <v>0</v>
      </c>
      <c r="C41" s="6">
        <v>98326.66967515086</v>
      </c>
      <c r="D41" s="6">
        <v>0</v>
      </c>
      <c r="E41" s="6">
        <v>0</v>
      </c>
      <c r="F41" s="6">
        <f t="shared" si="2"/>
        <v>98326.66967515086</v>
      </c>
    </row>
    <row r="42" spans="1:6" ht="12.75">
      <c r="A42" s="37" t="s">
        <v>58</v>
      </c>
      <c r="B42" s="6">
        <v>0</v>
      </c>
      <c r="C42" s="6">
        <v>292550.14564689633</v>
      </c>
      <c r="D42" s="6">
        <v>0</v>
      </c>
      <c r="E42" s="6">
        <v>0</v>
      </c>
      <c r="F42" s="6">
        <f t="shared" si="2"/>
        <v>292550.14564689633</v>
      </c>
    </row>
    <row r="43" spans="1:6" ht="12.75">
      <c r="A43" s="37" t="s">
        <v>59</v>
      </c>
      <c r="B43" s="6">
        <v>0</v>
      </c>
      <c r="C43" s="6">
        <v>69521.6884850683</v>
      </c>
      <c r="D43" s="6">
        <v>0</v>
      </c>
      <c r="E43" s="6">
        <v>0</v>
      </c>
      <c r="F43" s="6">
        <f t="shared" si="2"/>
        <v>69521.6884850683</v>
      </c>
    </row>
    <row r="44" spans="1:6" ht="12.75">
      <c r="A44" s="37" t="s">
        <v>60</v>
      </c>
      <c r="B44" s="6">
        <v>0</v>
      </c>
      <c r="C44" s="6">
        <v>76962.77974368818</v>
      </c>
      <c r="D44" s="6">
        <v>0</v>
      </c>
      <c r="E44" s="6">
        <v>0</v>
      </c>
      <c r="F44" s="6">
        <f t="shared" si="2"/>
        <v>76962.77974368818</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0</v>
      </c>
      <c r="C47" s="6">
        <v>0</v>
      </c>
      <c r="D47" s="6">
        <v>0</v>
      </c>
      <c r="E47" s="6">
        <v>0</v>
      </c>
      <c r="F47" s="6">
        <f t="shared" si="2"/>
        <v>0</v>
      </c>
    </row>
    <row r="48" spans="1:6" ht="12.75">
      <c r="A48" s="37" t="s">
        <v>64</v>
      </c>
      <c r="B48" s="6">
        <v>0</v>
      </c>
      <c r="C48" s="6">
        <v>3925.9277882210245</v>
      </c>
      <c r="D48" s="6">
        <v>0</v>
      </c>
      <c r="E48" s="6">
        <v>0</v>
      </c>
      <c r="F48" s="6">
        <f t="shared" si="2"/>
        <v>3925.9277882210245</v>
      </c>
    </row>
    <row r="49" spans="1:6" ht="12.75">
      <c r="A49" s="37" t="s">
        <v>65</v>
      </c>
      <c r="B49" s="6">
        <v>0</v>
      </c>
      <c r="C49" s="6">
        <v>27437.652590539306</v>
      </c>
      <c r="D49" s="6">
        <v>0</v>
      </c>
      <c r="E49" s="6">
        <v>0</v>
      </c>
      <c r="F49" s="6">
        <f t="shared" si="2"/>
        <v>27437.652590539306</v>
      </c>
    </row>
    <row r="50" spans="1:6" ht="12.75">
      <c r="A50" s="37" t="s">
        <v>66</v>
      </c>
      <c r="B50" s="6">
        <v>192.60762569091867</v>
      </c>
      <c r="C50" s="6">
        <v>1010677.7805536774</v>
      </c>
      <c r="D50" s="6">
        <v>0</v>
      </c>
      <c r="E50" s="6">
        <v>0</v>
      </c>
      <c r="F50" s="6">
        <f t="shared" si="2"/>
        <v>1010870.3881793682</v>
      </c>
    </row>
    <row r="51" spans="1:6" ht="12.75">
      <c r="A51" s="37" t="s">
        <v>67</v>
      </c>
      <c r="B51" s="6">
        <v>0</v>
      </c>
      <c r="C51" s="6">
        <v>69338.95551841747</v>
      </c>
      <c r="D51" s="6">
        <v>0</v>
      </c>
      <c r="E51" s="6">
        <v>0</v>
      </c>
      <c r="F51" s="6">
        <f t="shared" si="2"/>
        <v>69338.95551841747</v>
      </c>
    </row>
    <row r="52" spans="1:6" ht="12.75">
      <c r="A52" s="37" t="s">
        <v>68</v>
      </c>
      <c r="B52" s="6">
        <v>0</v>
      </c>
      <c r="C52" s="6">
        <v>17135.330178086046</v>
      </c>
      <c r="D52" s="6">
        <v>0</v>
      </c>
      <c r="E52" s="6">
        <v>0</v>
      </c>
      <c r="F52" s="6">
        <f t="shared" si="2"/>
        <v>17135.330178086046</v>
      </c>
    </row>
    <row r="53" spans="1:6" ht="12.75">
      <c r="A53" s="37" t="s">
        <v>69</v>
      </c>
      <c r="B53" s="6">
        <v>0</v>
      </c>
      <c r="C53" s="6">
        <v>165919.95408721632</v>
      </c>
      <c r="D53" s="6">
        <v>0</v>
      </c>
      <c r="E53" s="6">
        <v>0</v>
      </c>
      <c r="F53" s="6">
        <f t="shared" si="2"/>
        <v>165919.95408721632</v>
      </c>
    </row>
    <row r="54" spans="1:6" ht="12.75">
      <c r="A54" s="37" t="s">
        <v>70</v>
      </c>
      <c r="B54" s="6">
        <v>0</v>
      </c>
      <c r="C54" s="6">
        <v>101203.55569024297</v>
      </c>
      <c r="D54" s="6">
        <v>0</v>
      </c>
      <c r="E54" s="6">
        <v>0</v>
      </c>
      <c r="F54" s="6">
        <f>SUM(B54:E54)</f>
        <v>101203.55569024297</v>
      </c>
    </row>
    <row r="55" spans="1:6" ht="12.75">
      <c r="A55" s="37" t="s">
        <v>71</v>
      </c>
      <c r="B55" s="6">
        <v>0</v>
      </c>
      <c r="C55" s="6">
        <v>19749.275871098485</v>
      </c>
      <c r="D55" s="6">
        <v>0</v>
      </c>
      <c r="E55" s="6">
        <v>0</v>
      </c>
      <c r="F55" s="6">
        <f>SUM(B55:E55)</f>
        <v>19749.275871098485</v>
      </c>
    </row>
    <row r="56" spans="1:6" ht="12.75">
      <c r="A56" s="37" t="s">
        <v>72</v>
      </c>
      <c r="B56" s="6">
        <v>0</v>
      </c>
      <c r="C56" s="6">
        <v>17676.56134940211</v>
      </c>
      <c r="D56" s="6">
        <v>0</v>
      </c>
      <c r="E56" s="6">
        <v>0</v>
      </c>
      <c r="F56" s="6">
        <f>SUM(B56:E56)</f>
        <v>17676.56134940211</v>
      </c>
    </row>
    <row r="57" spans="1:6" ht="12.75">
      <c r="A57" s="37" t="s">
        <v>73</v>
      </c>
      <c r="B57" s="6">
        <v>0</v>
      </c>
      <c r="C57" s="6">
        <v>45618.524242884</v>
      </c>
      <c r="D57" s="6">
        <v>0</v>
      </c>
      <c r="E57" s="6">
        <v>0</v>
      </c>
      <c r="F57" s="6">
        <f>SUM(B57:E57)</f>
        <v>45618.524242884</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4028.6101684885107</v>
      </c>
      <c r="C60" s="6">
        <f>SUM(C6:C58)</f>
        <v>20458875.420274198</v>
      </c>
      <c r="D60" s="6">
        <f>SUM(D6:D58)</f>
        <v>9200.077699477573</v>
      </c>
      <c r="E60" s="6">
        <f>SUM(E6:E58)</f>
        <v>0</v>
      </c>
      <c r="F60" s="6">
        <f>SUM(F6:F58)</f>
        <v>20472104.108142167</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Italic"National American Life Insurance Company of Pennsylvania&amp;R&amp;"Geneva,Bold"UNAUDITED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7.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2.125" style="7" bestFit="1" customWidth="1"/>
    <col min="3" max="3" width="13.25390625" style="7" bestFit="1" customWidth="1"/>
    <col min="4" max="4" width="6.25390625" style="7" bestFit="1" customWidth="1"/>
    <col min="5" max="5" width="14.375" style="7" bestFit="1" customWidth="1"/>
    <col min="6" max="6" width="13.253906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4" t="s">
        <v>0</v>
      </c>
      <c r="B1" s="127" t="s">
        <v>94</v>
      </c>
      <c r="C1" s="127"/>
      <c r="D1" s="127"/>
      <c r="E1" s="127"/>
      <c r="F1" s="127"/>
    </row>
    <row r="2" ht="12.75">
      <c r="A2" s="4" t="s">
        <v>0</v>
      </c>
    </row>
    <row r="3" spans="1:5" ht="12.75">
      <c r="A3" s="7" t="s">
        <v>0</v>
      </c>
      <c r="B3" s="20"/>
      <c r="C3" s="20" t="s">
        <v>1</v>
      </c>
      <c r="E3" s="20" t="s">
        <v>2</v>
      </c>
    </row>
    <row r="4" spans="1:6" ht="12.75">
      <c r="A4" s="7" t="s">
        <v>0</v>
      </c>
      <c r="B4" s="20" t="s">
        <v>3</v>
      </c>
      <c r="C4" s="20" t="s">
        <v>4</v>
      </c>
      <c r="D4" s="20" t="s">
        <v>5</v>
      </c>
      <c r="E4" s="20" t="s">
        <v>4</v>
      </c>
      <c r="F4" s="20" t="s">
        <v>6</v>
      </c>
    </row>
    <row r="5" ht="12.75">
      <c r="A5" s="7" t="s">
        <v>0</v>
      </c>
    </row>
    <row r="6" spans="1:9" ht="12.75">
      <c r="A6" s="37" t="s">
        <v>7</v>
      </c>
      <c r="B6" s="6">
        <v>14156.401570311256</v>
      </c>
      <c r="C6" s="6">
        <v>787710.9586815154</v>
      </c>
      <c r="D6" s="6">
        <v>0</v>
      </c>
      <c r="E6" s="6">
        <v>0</v>
      </c>
      <c r="F6" s="6">
        <f aca="true" t="shared" si="0" ref="F6:F21">SUM(B6:E6)</f>
        <v>801867.3602518267</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419826573</v>
      </c>
    </row>
    <row r="11" spans="1:6" ht="12.75">
      <c r="A11" s="37" t="s">
        <v>14</v>
      </c>
      <c r="B11" s="6">
        <v>25915.648545498654</v>
      </c>
      <c r="C11" s="6">
        <v>1465371.5936025563</v>
      </c>
      <c r="D11" s="6">
        <v>0</v>
      </c>
      <c r="E11" s="6">
        <v>0</v>
      </c>
      <c r="F11" s="6">
        <f t="shared" si="0"/>
        <v>1491287.242148055</v>
      </c>
    </row>
    <row r="12" spans="1:8" ht="12.75">
      <c r="A12" s="37" t="s">
        <v>15</v>
      </c>
      <c r="B12" s="6">
        <v>0</v>
      </c>
      <c r="C12" s="6">
        <v>0</v>
      </c>
      <c r="D12" s="6">
        <v>0</v>
      </c>
      <c r="E12" s="6">
        <v>0</v>
      </c>
      <c r="F12" s="6">
        <f t="shared" si="0"/>
        <v>0</v>
      </c>
      <c r="H12" s="7" t="s">
        <v>16</v>
      </c>
    </row>
    <row r="13" spans="1:9" ht="12.75">
      <c r="A13" s="37" t="s">
        <v>17</v>
      </c>
      <c r="B13" s="6">
        <v>421142.7873176362</v>
      </c>
      <c r="C13" s="6">
        <v>10417442.99166146</v>
      </c>
      <c r="D13" s="6">
        <v>0</v>
      </c>
      <c r="E13" s="6">
        <v>0</v>
      </c>
      <c r="F13" s="6">
        <f t="shared" si="0"/>
        <v>10838585.778979095</v>
      </c>
      <c r="H13" s="7" t="s">
        <v>18</v>
      </c>
      <c r="I13" s="8">
        <v>-2321488</v>
      </c>
    </row>
    <row r="14" spans="1:9" ht="12.75">
      <c r="A14" s="37" t="s">
        <v>19</v>
      </c>
      <c r="B14" s="6">
        <v>0</v>
      </c>
      <c r="C14" s="6">
        <v>0</v>
      </c>
      <c r="D14" s="6">
        <v>0</v>
      </c>
      <c r="E14" s="6">
        <v>0</v>
      </c>
      <c r="F14" s="6">
        <f t="shared" si="0"/>
        <v>0</v>
      </c>
      <c r="H14" s="7" t="s">
        <v>20</v>
      </c>
      <c r="I14" s="8">
        <v>2861498</v>
      </c>
    </row>
    <row r="15" spans="1:9" ht="12.75">
      <c r="A15" s="37" t="s">
        <v>21</v>
      </c>
      <c r="B15" s="6">
        <v>3063933.643413308</v>
      </c>
      <c r="C15" s="6">
        <v>63014363.57101266</v>
      </c>
      <c r="D15" s="6">
        <v>0</v>
      </c>
      <c r="E15" s="6">
        <v>0</v>
      </c>
      <c r="F15" s="6">
        <f t="shared" si="0"/>
        <v>66078297.214425966</v>
      </c>
      <c r="H15" s="7" t="s">
        <v>22</v>
      </c>
      <c r="I15" s="8">
        <v>4451907.76</v>
      </c>
    </row>
    <row r="16" spans="1:6" ht="12.75">
      <c r="A16" s="37" t="s">
        <v>23</v>
      </c>
      <c r="B16" s="6">
        <v>282795.7240567765</v>
      </c>
      <c r="C16" s="6">
        <v>702415.8600765256</v>
      </c>
      <c r="D16" s="6">
        <v>0</v>
      </c>
      <c r="E16" s="6">
        <v>0</v>
      </c>
      <c r="F16" s="6">
        <f t="shared" si="0"/>
        <v>985211.5841333021</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100737</v>
      </c>
    </row>
    <row r="19" spans="1:9" ht="12.75">
      <c r="A19" s="37" t="s">
        <v>28</v>
      </c>
      <c r="B19" s="6">
        <v>0</v>
      </c>
      <c r="C19" s="6">
        <v>0</v>
      </c>
      <c r="D19" s="6">
        <v>0</v>
      </c>
      <c r="E19" s="6">
        <v>0</v>
      </c>
      <c r="F19" s="6">
        <f t="shared" si="0"/>
        <v>0</v>
      </c>
      <c r="H19" s="7" t="s">
        <v>29</v>
      </c>
      <c r="I19" s="8">
        <v>3944359</v>
      </c>
    </row>
    <row r="20" spans="1:9" ht="12.75">
      <c r="A20" s="37" t="s">
        <v>30</v>
      </c>
      <c r="B20" s="6">
        <v>110053.07625605204</v>
      </c>
      <c r="C20" s="6">
        <v>8133697.029322861</v>
      </c>
      <c r="D20" s="6">
        <v>0</v>
      </c>
      <c r="E20" s="6">
        <v>0</v>
      </c>
      <c r="F20" s="6">
        <f t="shared" si="0"/>
        <v>8243750.105578912</v>
      </c>
      <c r="H20" s="7" t="s">
        <v>31</v>
      </c>
      <c r="I20" s="8" t="s">
        <v>0</v>
      </c>
    </row>
    <row r="21" spans="1:9" ht="12.75">
      <c r="A21" s="37" t="s">
        <v>32</v>
      </c>
      <c r="B21" s="6">
        <v>677432.9652011824</v>
      </c>
      <c r="C21" s="6">
        <v>6160161.949729948</v>
      </c>
      <c r="D21" s="6">
        <v>0</v>
      </c>
      <c r="E21" s="6">
        <v>0</v>
      </c>
      <c r="F21" s="6">
        <f t="shared" si="0"/>
        <v>6837594.914931131</v>
      </c>
      <c r="H21" s="7" t="s">
        <v>33</v>
      </c>
      <c r="I21" s="8">
        <v>17758201</v>
      </c>
    </row>
    <row r="22" spans="1:9" ht="12.75">
      <c r="A22" s="37" t="s">
        <v>34</v>
      </c>
      <c r="B22" s="6">
        <v>43577.11696373676</v>
      </c>
      <c r="C22" s="6">
        <v>932436.9321134766</v>
      </c>
      <c r="D22" s="6">
        <v>0</v>
      </c>
      <c r="E22" s="6">
        <v>0</v>
      </c>
      <c r="F22" s="6">
        <f aca="true" t="shared" si="1" ref="F22:F37">SUM(B22:E22)</f>
        <v>976014.0490772133</v>
      </c>
      <c r="H22" s="7" t="s">
        <v>35</v>
      </c>
      <c r="I22" s="8" t="s">
        <v>0</v>
      </c>
    </row>
    <row r="23" spans="1:9" ht="12.75">
      <c r="A23" s="37" t="s">
        <v>36</v>
      </c>
      <c r="B23" s="6">
        <v>0</v>
      </c>
      <c r="C23" s="6">
        <v>0</v>
      </c>
      <c r="D23" s="6">
        <v>0</v>
      </c>
      <c r="E23" s="6">
        <v>0</v>
      </c>
      <c r="F23" s="6">
        <f t="shared" si="1"/>
        <v>0</v>
      </c>
      <c r="H23" s="7" t="s">
        <v>37</v>
      </c>
      <c r="I23" s="8">
        <v>214757994.00000003</v>
      </c>
    </row>
    <row r="24" spans="1:6" ht="12.75">
      <c r="A24" s="37" t="s">
        <v>38</v>
      </c>
      <c r="B24" s="6">
        <v>42859.82530968476</v>
      </c>
      <c r="C24" s="6">
        <v>4083182.844927525</v>
      </c>
      <c r="D24" s="6">
        <v>0</v>
      </c>
      <c r="E24" s="6">
        <v>0</v>
      </c>
      <c r="F24" s="6">
        <f t="shared" si="1"/>
        <v>4126042.67023721</v>
      </c>
    </row>
    <row r="25" spans="1:9" ht="12.75">
      <c r="A25" s="37" t="s">
        <v>39</v>
      </c>
      <c r="B25" s="6">
        <v>0</v>
      </c>
      <c r="C25" s="6">
        <v>0</v>
      </c>
      <c r="D25" s="6">
        <v>0</v>
      </c>
      <c r="E25" s="6">
        <v>0</v>
      </c>
      <c r="F25" s="6">
        <f t="shared" si="1"/>
        <v>0</v>
      </c>
      <c r="H25" s="7" t="s">
        <v>40</v>
      </c>
      <c r="I25" s="8">
        <f>SUM(I10:I15)-SUM(I18:I23)</f>
        <v>188257199.75999996</v>
      </c>
    </row>
    <row r="26" spans="1:9" ht="12.75">
      <c r="A26" s="37" t="s">
        <v>41</v>
      </c>
      <c r="B26" s="6">
        <v>0</v>
      </c>
      <c r="C26" s="6">
        <v>0</v>
      </c>
      <c r="D26" s="6">
        <v>0</v>
      </c>
      <c r="E26" s="6">
        <v>0</v>
      </c>
      <c r="F26" s="6">
        <f t="shared" si="1"/>
        <v>0</v>
      </c>
      <c r="H26" s="7" t="s">
        <v>42</v>
      </c>
      <c r="I26" s="8">
        <f>+F60</f>
        <v>188257199.76</v>
      </c>
    </row>
    <row r="27" spans="1:6" ht="12.75">
      <c r="A27" s="37" t="s">
        <v>43</v>
      </c>
      <c r="B27" s="6">
        <v>0</v>
      </c>
      <c r="C27" s="6">
        <v>0</v>
      </c>
      <c r="D27" s="6">
        <v>0</v>
      </c>
      <c r="E27" s="6">
        <v>0</v>
      </c>
      <c r="F27" s="6">
        <f t="shared" si="1"/>
        <v>0</v>
      </c>
    </row>
    <row r="28" spans="1:6" ht="12.75">
      <c r="A28" s="37" t="s">
        <v>44</v>
      </c>
      <c r="B28" s="6">
        <v>1081583.9108438515</v>
      </c>
      <c r="C28" s="6">
        <v>30976013.017463222</v>
      </c>
      <c r="D28" s="6">
        <v>0</v>
      </c>
      <c r="E28" s="6">
        <v>0</v>
      </c>
      <c r="F28" s="6">
        <f t="shared" si="1"/>
        <v>32057596.928307075</v>
      </c>
    </row>
    <row r="29" spans="1:6" ht="12.75">
      <c r="A29" s="37" t="s">
        <v>45</v>
      </c>
      <c r="B29" s="6">
        <v>0</v>
      </c>
      <c r="C29" s="6">
        <v>0</v>
      </c>
      <c r="D29" s="6">
        <v>0</v>
      </c>
      <c r="E29" s="6">
        <v>0</v>
      </c>
      <c r="F29" s="6">
        <f t="shared" si="1"/>
        <v>0</v>
      </c>
    </row>
    <row r="30" spans="1:6" ht="12.75">
      <c r="A30" s="37" t="s">
        <v>46</v>
      </c>
      <c r="B30" s="6">
        <v>7580.095523190825</v>
      </c>
      <c r="C30" s="6">
        <v>3642788.4945201483</v>
      </c>
      <c r="D30" s="6">
        <v>0</v>
      </c>
      <c r="E30" s="6">
        <v>0</v>
      </c>
      <c r="F30" s="6">
        <f t="shared" si="1"/>
        <v>3650368.590043339</v>
      </c>
    </row>
    <row r="31" spans="1:6" ht="12.75">
      <c r="A31" s="37" t="s">
        <v>47</v>
      </c>
      <c r="B31" s="6">
        <v>95843.79083380727</v>
      </c>
      <c r="C31" s="6">
        <v>2103832.4176162602</v>
      </c>
      <c r="D31" s="6">
        <v>0</v>
      </c>
      <c r="E31" s="6">
        <v>0</v>
      </c>
      <c r="F31" s="6">
        <f t="shared" si="1"/>
        <v>2199676.2084500673</v>
      </c>
    </row>
    <row r="32" spans="1:6" ht="12.75">
      <c r="A32" s="37" t="s">
        <v>48</v>
      </c>
      <c r="B32" s="6">
        <v>0</v>
      </c>
      <c r="C32" s="6">
        <v>4305.209828753572</v>
      </c>
      <c r="D32" s="6">
        <v>0</v>
      </c>
      <c r="E32" s="6">
        <v>0</v>
      </c>
      <c r="F32" s="6">
        <f t="shared" si="1"/>
        <v>4305.209828753572</v>
      </c>
    </row>
    <row r="33" spans="1:6" ht="12.75">
      <c r="A33" s="37" t="s">
        <v>49</v>
      </c>
      <c r="B33" s="6">
        <v>163654.06533310184</v>
      </c>
      <c r="C33" s="6">
        <v>2743754.7049837713</v>
      </c>
      <c r="D33" s="6">
        <v>0</v>
      </c>
      <c r="E33" s="6">
        <v>0</v>
      </c>
      <c r="F33" s="6">
        <f t="shared" si="1"/>
        <v>2907408.770316873</v>
      </c>
    </row>
    <row r="34" spans="1:6" ht="12.75">
      <c r="A34" s="37" t="s">
        <v>50</v>
      </c>
      <c r="B34" s="6">
        <v>0</v>
      </c>
      <c r="C34" s="6">
        <v>0</v>
      </c>
      <c r="D34" s="6">
        <v>0</v>
      </c>
      <c r="E34" s="6">
        <v>0</v>
      </c>
      <c r="F34" s="6">
        <f t="shared" si="1"/>
        <v>0</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7432.637107348438</v>
      </c>
      <c r="C37" s="6">
        <v>44820.44901738187</v>
      </c>
      <c r="D37" s="6">
        <v>0</v>
      </c>
      <c r="E37" s="6">
        <v>0</v>
      </c>
      <c r="F37" s="6">
        <f t="shared" si="1"/>
        <v>52253.08612473031</v>
      </c>
    </row>
    <row r="38" spans="1:6" ht="12.75">
      <c r="A38" s="37" t="s">
        <v>54</v>
      </c>
      <c r="B38" s="6">
        <v>0</v>
      </c>
      <c r="C38" s="6">
        <v>0</v>
      </c>
      <c r="D38" s="6">
        <v>0</v>
      </c>
      <c r="E38" s="6">
        <v>0</v>
      </c>
      <c r="F38" s="6">
        <f aca="true" t="shared" si="2" ref="F38:F53">SUM(B38:E38)</f>
        <v>0</v>
      </c>
    </row>
    <row r="39" spans="1:6" ht="12.75">
      <c r="A39" s="37" t="s">
        <v>55</v>
      </c>
      <c r="B39" s="6">
        <v>0</v>
      </c>
      <c r="C39" s="6">
        <v>0</v>
      </c>
      <c r="D39" s="6">
        <v>0</v>
      </c>
      <c r="E39" s="6">
        <v>0</v>
      </c>
      <c r="F39" s="6">
        <f t="shared" si="2"/>
        <v>0</v>
      </c>
    </row>
    <row r="40" spans="1:6" ht="12.75">
      <c r="A40" s="37" t="s">
        <v>56</v>
      </c>
      <c r="B40" s="6">
        <v>0</v>
      </c>
      <c r="C40" s="6">
        <v>78292.96027190796</v>
      </c>
      <c r="D40" s="6">
        <v>0</v>
      </c>
      <c r="E40" s="6">
        <v>0</v>
      </c>
      <c r="F40" s="6">
        <f t="shared" si="2"/>
        <v>78292.96027190796</v>
      </c>
    </row>
    <row r="41" spans="1:6" ht="12.75">
      <c r="A41" s="37" t="s">
        <v>57</v>
      </c>
      <c r="B41" s="6">
        <v>0</v>
      </c>
      <c r="C41" s="6">
        <v>0</v>
      </c>
      <c r="D41" s="6">
        <v>0</v>
      </c>
      <c r="E41" s="6">
        <v>0</v>
      </c>
      <c r="F41" s="6">
        <f t="shared" si="2"/>
        <v>0</v>
      </c>
    </row>
    <row r="42" spans="1:6" ht="12.75">
      <c r="A42" s="37" t="s">
        <v>58</v>
      </c>
      <c r="B42" s="6">
        <v>0</v>
      </c>
      <c r="C42" s="6">
        <v>0</v>
      </c>
      <c r="D42" s="6">
        <v>0</v>
      </c>
      <c r="E42" s="6">
        <v>0</v>
      </c>
      <c r="F42" s="6">
        <f t="shared" si="2"/>
        <v>0</v>
      </c>
    </row>
    <row r="43" spans="1:6" ht="12.75">
      <c r="A43" s="37" t="s">
        <v>59</v>
      </c>
      <c r="B43" s="6">
        <v>0</v>
      </c>
      <c r="C43" s="6">
        <v>0</v>
      </c>
      <c r="D43" s="6">
        <v>0</v>
      </c>
      <c r="E43" s="6">
        <v>0</v>
      </c>
      <c r="F43" s="6">
        <f t="shared" si="2"/>
        <v>0</v>
      </c>
    </row>
    <row r="44" spans="1:6" ht="12.75">
      <c r="A44" s="37" t="s">
        <v>60</v>
      </c>
      <c r="B44" s="6">
        <v>0</v>
      </c>
      <c r="C44" s="6">
        <v>0</v>
      </c>
      <c r="D44" s="6">
        <v>0</v>
      </c>
      <c r="E44" s="6">
        <v>0</v>
      </c>
      <c r="F44" s="6">
        <f t="shared" si="2"/>
        <v>0</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63549.87191956461</v>
      </c>
      <c r="C47" s="6">
        <v>119247.72361859045</v>
      </c>
      <c r="D47" s="6">
        <v>0</v>
      </c>
      <c r="E47" s="6">
        <v>0</v>
      </c>
      <c r="F47" s="6">
        <f t="shared" si="2"/>
        <v>182797.59553815506</v>
      </c>
    </row>
    <row r="48" spans="1:6" ht="12.75">
      <c r="A48" s="37" t="s">
        <v>64</v>
      </c>
      <c r="B48" s="6">
        <v>0</v>
      </c>
      <c r="C48" s="6">
        <v>54286.6915382202</v>
      </c>
      <c r="D48" s="6">
        <v>0</v>
      </c>
      <c r="E48" s="6">
        <v>0</v>
      </c>
      <c r="F48" s="6">
        <f t="shared" si="2"/>
        <v>54286.6915382202</v>
      </c>
    </row>
    <row r="49" spans="1:6" ht="12.75">
      <c r="A49" s="37" t="s">
        <v>65</v>
      </c>
      <c r="B49" s="6">
        <v>132035.88560213838</v>
      </c>
      <c r="C49" s="6">
        <v>9916350.95950221</v>
      </c>
      <c r="D49" s="6">
        <v>0</v>
      </c>
      <c r="E49" s="6">
        <v>0</v>
      </c>
      <c r="F49" s="6">
        <f t="shared" si="2"/>
        <v>10048386.84510435</v>
      </c>
    </row>
    <row r="50" spans="1:6" ht="12.75">
      <c r="A50" s="37" t="s">
        <v>66</v>
      </c>
      <c r="B50" s="6">
        <v>468471.26491857873</v>
      </c>
      <c r="C50" s="6">
        <v>34290841.71974193</v>
      </c>
      <c r="D50" s="6">
        <v>0</v>
      </c>
      <c r="E50" s="6">
        <v>0</v>
      </c>
      <c r="F50" s="6">
        <f t="shared" si="2"/>
        <v>34759312.98466051</v>
      </c>
    </row>
    <row r="51" spans="1:6" ht="12.75">
      <c r="A51" s="37" t="s">
        <v>67</v>
      </c>
      <c r="B51" s="6">
        <v>0</v>
      </c>
      <c r="C51" s="6">
        <v>31157.40238996822</v>
      </c>
      <c r="D51" s="6">
        <v>0</v>
      </c>
      <c r="E51" s="6">
        <v>0</v>
      </c>
      <c r="F51" s="6">
        <f t="shared" si="2"/>
        <v>31157.40238996822</v>
      </c>
    </row>
    <row r="52" spans="1:6" ht="12.75">
      <c r="A52" s="37" t="s">
        <v>68</v>
      </c>
      <c r="B52" s="6">
        <v>0</v>
      </c>
      <c r="C52" s="6">
        <v>0</v>
      </c>
      <c r="D52" s="6">
        <v>0</v>
      </c>
      <c r="E52" s="6">
        <v>0</v>
      </c>
      <c r="F52" s="6">
        <f t="shared" si="2"/>
        <v>0</v>
      </c>
    </row>
    <row r="53" spans="1:6" ht="12.75">
      <c r="A53" s="37" t="s">
        <v>69</v>
      </c>
      <c r="B53" s="6">
        <v>0</v>
      </c>
      <c r="C53" s="6">
        <v>0</v>
      </c>
      <c r="D53" s="6">
        <v>0</v>
      </c>
      <c r="E53" s="6">
        <v>0</v>
      </c>
      <c r="F53" s="6">
        <f t="shared" si="2"/>
        <v>0</v>
      </c>
    </row>
    <row r="54" spans="1:6" ht="12.75">
      <c r="A54" s="37" t="s">
        <v>70</v>
      </c>
      <c r="B54" s="6">
        <v>0</v>
      </c>
      <c r="C54" s="6">
        <v>0</v>
      </c>
      <c r="D54" s="6">
        <v>0</v>
      </c>
      <c r="E54" s="6">
        <v>0</v>
      </c>
      <c r="F54" s="6">
        <f>SUM(B54:E54)</f>
        <v>0</v>
      </c>
    </row>
    <row r="55" spans="1:6" ht="12.75">
      <c r="A55" s="37" t="s">
        <v>71</v>
      </c>
      <c r="B55" s="6">
        <v>83126.43322942071</v>
      </c>
      <c r="C55" s="6">
        <v>1769579.1344339228</v>
      </c>
      <c r="D55" s="6">
        <v>0</v>
      </c>
      <c r="E55" s="6">
        <v>0</v>
      </c>
      <c r="F55" s="6">
        <f>SUM(B55:E55)</f>
        <v>1852705.5676633436</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6785145.143945188</v>
      </c>
      <c r="C60" s="6">
        <f>SUM(C6:C58)</f>
        <v>181472054.61605483</v>
      </c>
      <c r="D60" s="6">
        <f>SUM(D6:D58)</f>
        <v>0</v>
      </c>
      <c r="E60" s="6">
        <f>SUM(E6:E58)</f>
        <v>0</v>
      </c>
      <c r="F60" s="6">
        <f>SUM(F6:F58)</f>
        <v>188257199.76</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Italic"National Heritage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8.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2.125" style="7" bestFit="1" customWidth="1"/>
    <col min="3" max="3" width="11.753906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7" t="s">
        <v>112</v>
      </c>
      <c r="C1" s="127"/>
      <c r="D1" s="127"/>
      <c r="E1" s="127"/>
      <c r="F1" s="127"/>
    </row>
    <row r="2" ht="12.75">
      <c r="A2" s="4" t="s">
        <v>0</v>
      </c>
    </row>
    <row r="3" spans="1:5" ht="12.75">
      <c r="A3" s="7" t="s">
        <v>0</v>
      </c>
      <c r="B3" s="20"/>
      <c r="C3" s="20" t="s">
        <v>1</v>
      </c>
      <c r="E3" s="20" t="s">
        <v>2</v>
      </c>
    </row>
    <row r="4" spans="1:6" ht="12.75">
      <c r="A4" s="7" t="s">
        <v>0</v>
      </c>
      <c r="B4" s="20" t="s">
        <v>3</v>
      </c>
      <c r="C4" s="20" t="s">
        <v>4</v>
      </c>
      <c r="D4" s="20" t="s">
        <v>5</v>
      </c>
      <c r="E4" s="20" t="s">
        <v>4</v>
      </c>
      <c r="F4" s="20" t="s">
        <v>6</v>
      </c>
    </row>
    <row r="5" ht="12.75">
      <c r="A5" s="7" t="s">
        <v>0</v>
      </c>
    </row>
    <row r="6" spans="1:9" ht="12.75">
      <c r="A6" s="37" t="s">
        <v>7</v>
      </c>
      <c r="B6" s="6">
        <v>419337.02771966433</v>
      </c>
      <c r="C6" s="6">
        <v>0</v>
      </c>
      <c r="D6" s="6">
        <v>0</v>
      </c>
      <c r="E6" s="6">
        <v>0</v>
      </c>
      <c r="F6" s="6">
        <f aca="true" t="shared" si="0" ref="F6:F21">SUM(B6:E6)</f>
        <v>419337.02771966433</v>
      </c>
      <c r="H6" s="7" t="s">
        <v>8</v>
      </c>
      <c r="I6" s="8" t="s">
        <v>0</v>
      </c>
    </row>
    <row r="7" spans="1:6" ht="12" customHeight="1">
      <c r="A7" s="37" t="s">
        <v>9</v>
      </c>
      <c r="B7" s="6">
        <v>40754.64285021444</v>
      </c>
      <c r="C7" s="6">
        <v>0</v>
      </c>
      <c r="D7" s="6">
        <v>0</v>
      </c>
      <c r="E7" s="6">
        <v>0</v>
      </c>
      <c r="F7" s="6">
        <f t="shared" si="0"/>
        <v>40754.64285021444</v>
      </c>
    </row>
    <row r="8" spans="1:9" ht="12.75">
      <c r="A8" s="37" t="s">
        <v>10</v>
      </c>
      <c r="B8" s="6">
        <v>1412566.736713809</v>
      </c>
      <c r="C8" s="6">
        <v>0</v>
      </c>
      <c r="D8" s="6">
        <v>0</v>
      </c>
      <c r="E8" s="6">
        <v>0</v>
      </c>
      <c r="F8" s="6">
        <f t="shared" si="0"/>
        <v>1412566.736713809</v>
      </c>
      <c r="H8" s="7" t="s">
        <v>0</v>
      </c>
      <c r="I8" s="8" t="s">
        <v>0</v>
      </c>
    </row>
    <row r="9" spans="1:9" ht="12.75">
      <c r="A9" s="37" t="s">
        <v>11</v>
      </c>
      <c r="B9" s="6">
        <v>302632.70698784845</v>
      </c>
      <c r="C9" s="6">
        <v>0</v>
      </c>
      <c r="D9" s="6">
        <v>0</v>
      </c>
      <c r="E9" s="6">
        <v>0</v>
      </c>
      <c r="F9" s="6">
        <f t="shared" si="0"/>
        <v>302632.70698784845</v>
      </c>
      <c r="H9" s="7" t="s">
        <v>0</v>
      </c>
      <c r="I9" s="8" t="s">
        <v>0</v>
      </c>
    </row>
    <row r="10" spans="1:9" ht="12.75">
      <c r="A10" s="37" t="s">
        <v>12</v>
      </c>
      <c r="B10" s="6">
        <v>7411103.259802019</v>
      </c>
      <c r="C10" s="6">
        <v>0</v>
      </c>
      <c r="D10" s="6">
        <v>0</v>
      </c>
      <c r="E10" s="6">
        <v>0</v>
      </c>
      <c r="F10" s="6">
        <f t="shared" si="0"/>
        <v>7411103.259802019</v>
      </c>
      <c r="H10" s="7" t="s">
        <v>13</v>
      </c>
      <c r="I10" s="8">
        <v>98448912.99999994</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154970.97514138263</v>
      </c>
      <c r="C13" s="6">
        <v>0</v>
      </c>
      <c r="D13" s="6">
        <v>0</v>
      </c>
      <c r="E13" s="6">
        <v>0</v>
      </c>
      <c r="F13" s="6">
        <f t="shared" si="0"/>
        <v>154970.97514138263</v>
      </c>
      <c r="H13" s="7" t="s">
        <v>18</v>
      </c>
      <c r="I13" s="8">
        <v>0</v>
      </c>
    </row>
    <row r="14" spans="1:9" ht="12.75">
      <c r="A14" s="37" t="s">
        <v>19</v>
      </c>
      <c r="B14" s="6">
        <v>0</v>
      </c>
      <c r="C14" s="6">
        <v>0</v>
      </c>
      <c r="D14" s="6">
        <v>0</v>
      </c>
      <c r="E14" s="6">
        <v>0</v>
      </c>
      <c r="F14" s="6">
        <f t="shared" si="0"/>
        <v>0</v>
      </c>
      <c r="H14" s="7" t="s">
        <v>20</v>
      </c>
      <c r="I14" s="8">
        <v>0</v>
      </c>
    </row>
    <row r="15" spans="1:9" ht="12.75">
      <c r="A15" s="37" t="s">
        <v>21</v>
      </c>
      <c r="B15" s="6">
        <v>5509528.087839833</v>
      </c>
      <c r="C15" s="6">
        <v>0</v>
      </c>
      <c r="D15" s="6">
        <v>0</v>
      </c>
      <c r="E15" s="6">
        <v>0</v>
      </c>
      <c r="F15" s="6">
        <f t="shared" si="0"/>
        <v>5509528.087839833</v>
      </c>
      <c r="H15" s="7" t="s">
        <v>22</v>
      </c>
      <c r="I15" s="8">
        <v>1829528.06</v>
      </c>
    </row>
    <row r="16" spans="1:6" ht="12.75">
      <c r="A16" s="37" t="s">
        <v>23</v>
      </c>
      <c r="B16" s="6">
        <v>682924.7053731746</v>
      </c>
      <c r="C16" s="6">
        <v>0</v>
      </c>
      <c r="D16" s="6">
        <v>0</v>
      </c>
      <c r="E16" s="6">
        <v>0</v>
      </c>
      <c r="F16" s="6">
        <f t="shared" si="0"/>
        <v>682924.7053731746</v>
      </c>
    </row>
    <row r="17" spans="1:8" ht="12.75">
      <c r="A17" s="37" t="s">
        <v>24</v>
      </c>
      <c r="B17" s="6">
        <v>192587.061291762</v>
      </c>
      <c r="C17" s="6">
        <v>0</v>
      </c>
      <c r="D17" s="6">
        <v>0</v>
      </c>
      <c r="E17" s="6">
        <v>0</v>
      </c>
      <c r="F17" s="6">
        <f t="shared" si="0"/>
        <v>192587.061291762</v>
      </c>
      <c r="H17" s="7" t="s">
        <v>25</v>
      </c>
    </row>
    <row r="18" spans="1:9" ht="12.75">
      <c r="A18" s="37" t="s">
        <v>26</v>
      </c>
      <c r="B18" s="6">
        <v>266729.2733169127</v>
      </c>
      <c r="C18" s="6">
        <v>0</v>
      </c>
      <c r="D18" s="6">
        <v>0</v>
      </c>
      <c r="E18" s="6">
        <v>0</v>
      </c>
      <c r="F18" s="6">
        <f t="shared" si="0"/>
        <v>266729.2733169127</v>
      </c>
      <c r="H18" s="7" t="s">
        <v>27</v>
      </c>
      <c r="I18" s="8">
        <v>7067439.790000001</v>
      </c>
    </row>
    <row r="19" spans="1:9" ht="12.75">
      <c r="A19" s="37" t="s">
        <v>28</v>
      </c>
      <c r="B19" s="6">
        <v>10449709.903754292</v>
      </c>
      <c r="C19" s="6">
        <v>0</v>
      </c>
      <c r="D19" s="6">
        <v>0</v>
      </c>
      <c r="E19" s="6">
        <v>0</v>
      </c>
      <c r="F19" s="6">
        <f t="shared" si="0"/>
        <v>10449709.903754292</v>
      </c>
      <c r="H19" s="7" t="s">
        <v>29</v>
      </c>
      <c r="I19" s="8">
        <v>-145086</v>
      </c>
    </row>
    <row r="20" spans="1:9" ht="12.75">
      <c r="A20" s="37" t="s">
        <v>30</v>
      </c>
      <c r="B20" s="6">
        <v>2298859.4541469226</v>
      </c>
      <c r="C20" s="6">
        <v>0</v>
      </c>
      <c r="D20" s="6">
        <v>0</v>
      </c>
      <c r="E20" s="6">
        <v>0</v>
      </c>
      <c r="F20" s="6">
        <f t="shared" si="0"/>
        <v>2298859.4541469226</v>
      </c>
      <c r="H20" s="7" t="s">
        <v>31</v>
      </c>
      <c r="I20" s="8" t="s">
        <v>0</v>
      </c>
    </row>
    <row r="21" spans="1:9" ht="12.75">
      <c r="A21" s="37" t="s">
        <v>32</v>
      </c>
      <c r="B21" s="6">
        <v>1902686.5184463756</v>
      </c>
      <c r="C21" s="6">
        <v>0</v>
      </c>
      <c r="D21" s="6">
        <v>0</v>
      </c>
      <c r="E21" s="6">
        <v>0</v>
      </c>
      <c r="F21" s="6">
        <f t="shared" si="0"/>
        <v>1902686.5184463756</v>
      </c>
      <c r="H21" s="7" t="s">
        <v>33</v>
      </c>
      <c r="I21" s="8">
        <v>10862914</v>
      </c>
    </row>
    <row r="22" spans="1:9" ht="12.75">
      <c r="A22" s="37" t="s">
        <v>34</v>
      </c>
      <c r="B22" s="6">
        <v>439474.15798415116</v>
      </c>
      <c r="C22" s="6">
        <v>0</v>
      </c>
      <c r="D22" s="6">
        <v>0</v>
      </c>
      <c r="E22" s="6">
        <v>0</v>
      </c>
      <c r="F22" s="6">
        <f aca="true" t="shared" si="1" ref="F22:F37">SUM(B22:E22)</f>
        <v>439474.15798415116</v>
      </c>
      <c r="H22" s="7" t="s">
        <v>35</v>
      </c>
      <c r="I22" s="8" t="s">
        <v>0</v>
      </c>
    </row>
    <row r="23" spans="1:9" ht="12.75">
      <c r="A23" s="37" t="s">
        <v>36</v>
      </c>
      <c r="B23" s="6">
        <v>342841.86204643216</v>
      </c>
      <c r="C23" s="6">
        <v>0</v>
      </c>
      <c r="D23" s="6">
        <v>0</v>
      </c>
      <c r="E23" s="6">
        <v>0</v>
      </c>
      <c r="F23" s="6">
        <f t="shared" si="1"/>
        <v>342841.86204643216</v>
      </c>
      <c r="H23" s="7" t="s">
        <v>37</v>
      </c>
      <c r="I23" s="8">
        <v>642701</v>
      </c>
    </row>
    <row r="24" spans="1:6" ht="12.75">
      <c r="A24" s="37" t="s">
        <v>38</v>
      </c>
      <c r="B24" s="6">
        <v>0</v>
      </c>
      <c r="C24" s="6">
        <v>0</v>
      </c>
      <c r="D24" s="6">
        <v>0</v>
      </c>
      <c r="E24" s="6">
        <v>0</v>
      </c>
      <c r="F24" s="6">
        <f t="shared" si="1"/>
        <v>0</v>
      </c>
    </row>
    <row r="25" spans="1:9" ht="12.75">
      <c r="A25" s="37" t="s">
        <v>39</v>
      </c>
      <c r="B25" s="6">
        <v>300682.93507728074</v>
      </c>
      <c r="C25" s="6">
        <v>0</v>
      </c>
      <c r="D25" s="6">
        <v>0</v>
      </c>
      <c r="E25" s="6">
        <v>0</v>
      </c>
      <c r="F25" s="6">
        <f t="shared" si="1"/>
        <v>300682.93507728074</v>
      </c>
      <c r="H25" s="7" t="s">
        <v>40</v>
      </c>
      <c r="I25" s="8">
        <f>SUM(I10:I15)-SUM(I18:I23)</f>
        <v>81850472.26999995</v>
      </c>
    </row>
    <row r="26" spans="1:9" ht="12.75">
      <c r="A26" s="37" t="s">
        <v>41</v>
      </c>
      <c r="B26" s="6">
        <v>1221664.0900793285</v>
      </c>
      <c r="C26" s="6">
        <v>0</v>
      </c>
      <c r="D26" s="6">
        <v>0</v>
      </c>
      <c r="E26" s="6">
        <v>0</v>
      </c>
      <c r="F26" s="6">
        <f t="shared" si="1"/>
        <v>1221664.0900793285</v>
      </c>
      <c r="H26" s="7" t="s">
        <v>42</v>
      </c>
      <c r="I26" s="8">
        <f>+F60</f>
        <v>81850472.27</v>
      </c>
    </row>
    <row r="27" spans="1:6" ht="12.75">
      <c r="A27" s="37" t="s">
        <v>43</v>
      </c>
      <c r="B27" s="6">
        <v>1901867.995294859</v>
      </c>
      <c r="C27" s="6">
        <v>0</v>
      </c>
      <c r="D27" s="6">
        <v>0</v>
      </c>
      <c r="E27" s="6">
        <v>0</v>
      </c>
      <c r="F27" s="6">
        <f t="shared" si="1"/>
        <v>1901867.995294859</v>
      </c>
    </row>
    <row r="28" spans="1:6" ht="12.75">
      <c r="A28" s="37" t="s">
        <v>44</v>
      </c>
      <c r="B28" s="6">
        <v>1569651.0104495774</v>
      </c>
      <c r="C28" s="6">
        <v>0</v>
      </c>
      <c r="D28" s="6">
        <v>0</v>
      </c>
      <c r="E28" s="6">
        <v>0</v>
      </c>
      <c r="F28" s="6">
        <f t="shared" si="1"/>
        <v>1569651.0104495774</v>
      </c>
    </row>
    <row r="29" spans="1:6" ht="12.75">
      <c r="A29" s="37" t="s">
        <v>45</v>
      </c>
      <c r="B29" s="6">
        <v>712320.1065133833</v>
      </c>
      <c r="C29" s="6">
        <v>0</v>
      </c>
      <c r="D29" s="6">
        <v>0</v>
      </c>
      <c r="E29" s="6">
        <v>0</v>
      </c>
      <c r="F29" s="6">
        <f t="shared" si="1"/>
        <v>712320.1065133833</v>
      </c>
    </row>
    <row r="30" spans="1:6" ht="12.75">
      <c r="A30" s="37" t="s">
        <v>46</v>
      </c>
      <c r="B30" s="6">
        <v>159665.03916596784</v>
      </c>
      <c r="C30" s="6">
        <v>0</v>
      </c>
      <c r="D30" s="6">
        <v>0</v>
      </c>
      <c r="E30" s="6">
        <v>0</v>
      </c>
      <c r="F30" s="6">
        <f t="shared" si="1"/>
        <v>159665.03916596784</v>
      </c>
    </row>
    <row r="31" spans="1:6" ht="12.75">
      <c r="A31" s="37" t="s">
        <v>47</v>
      </c>
      <c r="B31" s="6">
        <v>897913.1659128985</v>
      </c>
      <c r="C31" s="6">
        <v>0</v>
      </c>
      <c r="D31" s="6">
        <v>0</v>
      </c>
      <c r="E31" s="6">
        <v>0</v>
      </c>
      <c r="F31" s="6">
        <f t="shared" si="1"/>
        <v>897913.1659128985</v>
      </c>
    </row>
    <row r="32" spans="1:6" ht="12.75">
      <c r="A32" s="37" t="s">
        <v>48</v>
      </c>
      <c r="B32" s="6">
        <v>229543.7972071116</v>
      </c>
      <c r="C32" s="6">
        <v>0</v>
      </c>
      <c r="D32" s="6">
        <v>0</v>
      </c>
      <c r="E32" s="6">
        <v>0</v>
      </c>
      <c r="F32" s="6">
        <f t="shared" si="1"/>
        <v>229543.7972071116</v>
      </c>
    </row>
    <row r="33" spans="1:6" ht="12.75">
      <c r="A33" s="37" t="s">
        <v>49</v>
      </c>
      <c r="B33" s="6">
        <v>646967.8775298678</v>
      </c>
      <c r="C33" s="6">
        <v>0</v>
      </c>
      <c r="D33" s="6">
        <v>0</v>
      </c>
      <c r="E33" s="6">
        <v>0</v>
      </c>
      <c r="F33" s="6">
        <f t="shared" si="1"/>
        <v>646967.8775298678</v>
      </c>
    </row>
    <row r="34" spans="1:6" ht="12.75">
      <c r="A34" s="37" t="s">
        <v>50</v>
      </c>
      <c r="B34" s="6">
        <v>184141.97802651406</v>
      </c>
      <c r="C34" s="6">
        <v>0</v>
      </c>
      <c r="D34" s="6">
        <v>0</v>
      </c>
      <c r="E34" s="6">
        <v>0</v>
      </c>
      <c r="F34" s="6">
        <f t="shared" si="1"/>
        <v>184141.97802651406</v>
      </c>
    </row>
    <row r="35" spans="1:6" ht="12.75">
      <c r="A35" s="37" t="s">
        <v>51</v>
      </c>
      <c r="B35" s="6">
        <v>161811.7180665439</v>
      </c>
      <c r="C35" s="6">
        <v>0</v>
      </c>
      <c r="D35" s="6">
        <v>0</v>
      </c>
      <c r="E35" s="6">
        <v>0</v>
      </c>
      <c r="F35" s="6">
        <f t="shared" si="1"/>
        <v>161811.7180665439</v>
      </c>
    </row>
    <row r="36" spans="1:6" ht="12.75">
      <c r="A36" s="37" t="s">
        <v>52</v>
      </c>
      <c r="B36" s="6">
        <v>10895872.41622769</v>
      </c>
      <c r="C36" s="6">
        <v>0</v>
      </c>
      <c r="D36" s="6">
        <v>0</v>
      </c>
      <c r="E36" s="6">
        <v>0</v>
      </c>
      <c r="F36" s="6">
        <f t="shared" si="1"/>
        <v>10895872.41622769</v>
      </c>
    </row>
    <row r="37" spans="1:6" ht="12.75">
      <c r="A37" s="37" t="s">
        <v>53</v>
      </c>
      <c r="B37" s="6">
        <v>255339.89959765802</v>
      </c>
      <c r="C37" s="6">
        <v>0</v>
      </c>
      <c r="D37" s="6">
        <v>0</v>
      </c>
      <c r="E37" s="6">
        <v>0</v>
      </c>
      <c r="F37" s="6">
        <f t="shared" si="1"/>
        <v>255339.89959765802</v>
      </c>
    </row>
    <row r="38" spans="1:6" ht="12.75">
      <c r="A38" s="37" t="s">
        <v>54</v>
      </c>
      <c r="B38" s="6">
        <v>0</v>
      </c>
      <c r="C38" s="6">
        <v>0</v>
      </c>
      <c r="D38" s="6">
        <v>0</v>
      </c>
      <c r="E38" s="6">
        <v>0</v>
      </c>
      <c r="F38" s="6">
        <f aca="true" t="shared" si="2" ref="F38:F53">SUM(B38:E38)</f>
        <v>0</v>
      </c>
    </row>
    <row r="39" spans="1:6" ht="12.75">
      <c r="A39" s="37" t="s">
        <v>55</v>
      </c>
      <c r="B39" s="6">
        <v>709100.0830491144</v>
      </c>
      <c r="C39" s="6">
        <v>0</v>
      </c>
      <c r="D39" s="6">
        <v>0</v>
      </c>
      <c r="E39" s="6">
        <v>0</v>
      </c>
      <c r="F39" s="6">
        <f t="shared" si="2"/>
        <v>709100.0830491144</v>
      </c>
    </row>
    <row r="40" spans="1:6" ht="12.75">
      <c r="A40" s="37" t="s">
        <v>56</v>
      </c>
      <c r="B40" s="6">
        <v>583656.1753917051</v>
      </c>
      <c r="C40" s="6">
        <v>0</v>
      </c>
      <c r="D40" s="6">
        <v>0</v>
      </c>
      <c r="E40" s="6">
        <v>0</v>
      </c>
      <c r="F40" s="6">
        <f t="shared" si="2"/>
        <v>583656.1753917051</v>
      </c>
    </row>
    <row r="41" spans="1:6" ht="12.75">
      <c r="A41" s="37" t="s">
        <v>57</v>
      </c>
      <c r="B41" s="6">
        <v>2521641.8767474312</v>
      </c>
      <c r="C41" s="6">
        <v>0</v>
      </c>
      <c r="D41" s="6">
        <v>0</v>
      </c>
      <c r="E41" s="6">
        <v>0</v>
      </c>
      <c r="F41" s="6">
        <f t="shared" si="2"/>
        <v>2521641.8767474312</v>
      </c>
    </row>
    <row r="42" spans="1:6" ht="12.75">
      <c r="A42" s="37" t="s">
        <v>58</v>
      </c>
      <c r="B42" s="6">
        <v>883810.5071398307</v>
      </c>
      <c r="C42" s="6">
        <v>0</v>
      </c>
      <c r="D42" s="6">
        <v>0</v>
      </c>
      <c r="E42" s="6">
        <v>0</v>
      </c>
      <c r="F42" s="6">
        <f t="shared" si="2"/>
        <v>883810.5071398307</v>
      </c>
    </row>
    <row r="43" spans="1:6" ht="12.75">
      <c r="A43" s="37" t="s">
        <v>59</v>
      </c>
      <c r="B43" s="6">
        <v>577160.4230318506</v>
      </c>
      <c r="C43" s="6">
        <v>0</v>
      </c>
      <c r="D43" s="6">
        <v>0</v>
      </c>
      <c r="E43" s="6">
        <v>0</v>
      </c>
      <c r="F43" s="6">
        <f t="shared" si="2"/>
        <v>577160.4230318506</v>
      </c>
    </row>
    <row r="44" spans="1:6" ht="12.75">
      <c r="A44" s="37" t="s">
        <v>60</v>
      </c>
      <c r="B44" s="6">
        <v>4993506.0165264085</v>
      </c>
      <c r="C44" s="6">
        <v>0</v>
      </c>
      <c r="D44" s="6">
        <v>0</v>
      </c>
      <c r="E44" s="6">
        <v>0</v>
      </c>
      <c r="F44" s="6">
        <f t="shared" si="2"/>
        <v>4993506.0165264085</v>
      </c>
    </row>
    <row r="45" spans="1:6" ht="12.75">
      <c r="A45" s="37" t="s">
        <v>61</v>
      </c>
      <c r="B45" s="6">
        <v>48675.39021937989</v>
      </c>
      <c r="C45" s="6">
        <v>0</v>
      </c>
      <c r="D45" s="6">
        <v>0</v>
      </c>
      <c r="E45" s="6">
        <v>0</v>
      </c>
      <c r="F45" s="6">
        <f t="shared" si="2"/>
        <v>48675.39021937989</v>
      </c>
    </row>
    <row r="46" spans="1:6" ht="12.75">
      <c r="A46" s="37" t="s">
        <v>62</v>
      </c>
      <c r="B46" s="6">
        <v>0</v>
      </c>
      <c r="C46" s="6">
        <v>0</v>
      </c>
      <c r="D46" s="6">
        <v>0</v>
      </c>
      <c r="E46" s="6">
        <v>0</v>
      </c>
      <c r="F46" s="6">
        <f t="shared" si="2"/>
        <v>0</v>
      </c>
    </row>
    <row r="47" spans="1:6" ht="12.75">
      <c r="A47" s="37" t="s">
        <v>63</v>
      </c>
      <c r="B47" s="6">
        <v>1119130.1909602913</v>
      </c>
      <c r="C47" s="6">
        <v>0</v>
      </c>
      <c r="D47" s="6">
        <v>0</v>
      </c>
      <c r="E47" s="6">
        <v>0</v>
      </c>
      <c r="F47" s="6">
        <f t="shared" si="2"/>
        <v>1119130.1909602913</v>
      </c>
    </row>
    <row r="48" spans="1:6" ht="12.75">
      <c r="A48" s="37" t="s">
        <v>64</v>
      </c>
      <c r="B48" s="6">
        <v>376213.66948060686</v>
      </c>
      <c r="C48" s="6">
        <v>0</v>
      </c>
      <c r="D48" s="6">
        <v>0</v>
      </c>
      <c r="E48" s="6">
        <v>0</v>
      </c>
      <c r="F48" s="6">
        <f t="shared" si="2"/>
        <v>376213.66948060686</v>
      </c>
    </row>
    <row r="49" spans="1:6" ht="12.75">
      <c r="A49" s="37" t="s">
        <v>65</v>
      </c>
      <c r="B49" s="6">
        <v>1348059.8257488688</v>
      </c>
      <c r="C49" s="6">
        <v>0</v>
      </c>
      <c r="D49" s="6">
        <v>0</v>
      </c>
      <c r="E49" s="6">
        <v>0</v>
      </c>
      <c r="F49" s="6">
        <f t="shared" si="2"/>
        <v>1348059.8257488688</v>
      </c>
    </row>
    <row r="50" spans="1:6" ht="12.75">
      <c r="A50" s="37" t="s">
        <v>66</v>
      </c>
      <c r="B50" s="6">
        <v>1684488.713458826</v>
      </c>
      <c r="C50" s="6">
        <v>0</v>
      </c>
      <c r="D50" s="6">
        <v>0</v>
      </c>
      <c r="E50" s="6">
        <v>0</v>
      </c>
      <c r="F50" s="6">
        <f t="shared" si="2"/>
        <v>1684488.713458826</v>
      </c>
    </row>
    <row r="51" spans="1:6" ht="12.75">
      <c r="A51" s="37" t="s">
        <v>67</v>
      </c>
      <c r="B51" s="6">
        <v>317986.55454171944</v>
      </c>
      <c r="C51" s="6">
        <v>0</v>
      </c>
      <c r="D51" s="6">
        <v>0</v>
      </c>
      <c r="E51" s="6">
        <v>0</v>
      </c>
      <c r="F51" s="6">
        <f t="shared" si="2"/>
        <v>317986.55454171944</v>
      </c>
    </row>
    <row r="52" spans="1:6" ht="12.75">
      <c r="A52" s="37" t="s">
        <v>68</v>
      </c>
      <c r="B52" s="6">
        <v>0</v>
      </c>
      <c r="C52" s="6">
        <v>0</v>
      </c>
      <c r="D52" s="6">
        <v>0</v>
      </c>
      <c r="E52" s="6">
        <v>0</v>
      </c>
      <c r="F52" s="6">
        <f t="shared" si="2"/>
        <v>0</v>
      </c>
    </row>
    <row r="53" spans="1:6" ht="12.75">
      <c r="A53" s="37" t="s">
        <v>69</v>
      </c>
      <c r="B53" s="6">
        <v>1309809.5540619292</v>
      </c>
      <c r="C53" s="6">
        <v>0</v>
      </c>
      <c r="D53" s="6">
        <v>0</v>
      </c>
      <c r="E53" s="6">
        <v>0</v>
      </c>
      <c r="F53" s="6">
        <f t="shared" si="2"/>
        <v>1309809.5540619292</v>
      </c>
    </row>
    <row r="54" spans="1:6" ht="12.75">
      <c r="A54" s="37" t="s">
        <v>70</v>
      </c>
      <c r="B54" s="6">
        <v>1645570.1079434596</v>
      </c>
      <c r="C54" s="6">
        <v>0</v>
      </c>
      <c r="D54" s="6">
        <v>0</v>
      </c>
      <c r="E54" s="6">
        <v>0</v>
      </c>
      <c r="F54" s="6">
        <f>SUM(B54:E54)</f>
        <v>1645570.1079434596</v>
      </c>
    </row>
    <row r="55" spans="1:6" ht="12.75">
      <c r="A55" s="37" t="s">
        <v>71</v>
      </c>
      <c r="B55" s="6">
        <v>258383.47129205504</v>
      </c>
      <c r="C55" s="6">
        <v>0</v>
      </c>
      <c r="D55" s="6">
        <v>0</v>
      </c>
      <c r="E55" s="6">
        <v>0</v>
      </c>
      <c r="F55" s="6">
        <f>SUM(B55:E55)</f>
        <v>258383.47129205504</v>
      </c>
    </row>
    <row r="56" spans="1:6" ht="12.75">
      <c r="A56" s="37" t="s">
        <v>72</v>
      </c>
      <c r="B56" s="6">
        <v>12256195.52662137</v>
      </c>
      <c r="C56" s="6">
        <v>0</v>
      </c>
      <c r="D56" s="6">
        <v>0</v>
      </c>
      <c r="E56" s="6">
        <v>0</v>
      </c>
      <c r="F56" s="6">
        <f>SUM(B56:E56)</f>
        <v>12256195.52662137</v>
      </c>
    </row>
    <row r="57" spans="1:6" ht="12.75">
      <c r="A57" s="37" t="s">
        <v>73</v>
      </c>
      <c r="B57" s="6">
        <v>252935.78122167525</v>
      </c>
      <c r="C57" s="6">
        <v>0</v>
      </c>
      <c r="D57" s="6">
        <v>0</v>
      </c>
      <c r="E57" s="6">
        <v>0</v>
      </c>
      <c r="F57" s="6">
        <f>SUM(B57:E57)</f>
        <v>252935.78122167525</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81850472.27</v>
      </c>
      <c r="C60" s="6">
        <f>SUM(C6:C58)</f>
        <v>0</v>
      </c>
      <c r="D60" s="6">
        <f>SUM(D6:D58)</f>
        <v>0</v>
      </c>
      <c r="E60" s="6">
        <f>SUM(E6:E58)</f>
        <v>0</v>
      </c>
      <c r="F60" s="6">
        <f>SUM(F6:F58)</f>
        <v>81850472.27</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Italic"New Jersey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9.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9.25390625" style="7" bestFit="1" customWidth="1"/>
    <col min="3" max="3" width="12.1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4" t="s">
        <v>0</v>
      </c>
      <c r="B1" s="127" t="s">
        <v>113</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2211.2505881998577</v>
      </c>
      <c r="C6" s="6">
        <v>56044.614017181055</v>
      </c>
      <c r="D6" s="6">
        <v>0</v>
      </c>
      <c r="E6" s="6">
        <v>0</v>
      </c>
      <c r="F6" s="6">
        <f aca="true" t="shared" si="0" ref="F6:F21">SUM(B6:E6)</f>
        <v>58255.86460538091</v>
      </c>
      <c r="H6" s="7" t="s">
        <v>8</v>
      </c>
      <c r="I6" s="8" t="s">
        <v>0</v>
      </c>
    </row>
    <row r="7" spans="1:6" ht="12" customHeight="1">
      <c r="A7" s="37" t="s">
        <v>9</v>
      </c>
      <c r="B7" s="6">
        <v>0</v>
      </c>
      <c r="C7" s="6">
        <v>0</v>
      </c>
      <c r="D7" s="6">
        <v>0</v>
      </c>
      <c r="E7" s="6">
        <v>0</v>
      </c>
      <c r="F7" s="6">
        <f t="shared" si="0"/>
        <v>0</v>
      </c>
    </row>
    <row r="8" spans="1:9" ht="12.75">
      <c r="A8" s="37" t="s">
        <v>10</v>
      </c>
      <c r="B8" s="6">
        <v>11067.81693487717</v>
      </c>
      <c r="C8" s="6">
        <v>1175781.762796309</v>
      </c>
      <c r="D8" s="6">
        <v>0</v>
      </c>
      <c r="E8" s="6">
        <v>0</v>
      </c>
      <c r="F8" s="6">
        <f t="shared" si="0"/>
        <v>1186849.5797311862</v>
      </c>
      <c r="H8" s="7" t="s">
        <v>0</v>
      </c>
      <c r="I8" s="8" t="s">
        <v>0</v>
      </c>
    </row>
    <row r="9" spans="1:9" ht="12.75">
      <c r="A9" s="37" t="s">
        <v>11</v>
      </c>
      <c r="B9" s="6">
        <v>0</v>
      </c>
      <c r="C9" s="6">
        <v>35066.0755687929</v>
      </c>
      <c r="D9" s="6">
        <v>0</v>
      </c>
      <c r="E9" s="6">
        <v>0</v>
      </c>
      <c r="F9" s="6">
        <f t="shared" si="0"/>
        <v>35066.0755687929</v>
      </c>
      <c r="H9" s="7" t="s">
        <v>0</v>
      </c>
      <c r="I9" s="8" t="s">
        <v>0</v>
      </c>
    </row>
    <row r="10" spans="1:9" ht="12.75">
      <c r="A10" s="37" t="s">
        <v>12</v>
      </c>
      <c r="B10" s="6">
        <v>14614.107972624697</v>
      </c>
      <c r="C10" s="6">
        <v>196532.64934426604</v>
      </c>
      <c r="D10" s="6">
        <v>0</v>
      </c>
      <c r="E10" s="6">
        <v>0</v>
      </c>
      <c r="F10" s="6">
        <f t="shared" si="0"/>
        <v>211146.75731689075</v>
      </c>
      <c r="H10" s="7" t="s">
        <v>13</v>
      </c>
      <c r="I10" s="8">
        <v>190939550.94</v>
      </c>
    </row>
    <row r="11" spans="1:6" ht="12.75">
      <c r="A11" s="37" t="s">
        <v>14</v>
      </c>
      <c r="B11" s="6">
        <v>62780.83417224011</v>
      </c>
      <c r="C11" s="6">
        <v>636166.0088895329</v>
      </c>
      <c r="D11" s="6">
        <v>0</v>
      </c>
      <c r="E11" s="6">
        <v>0</v>
      </c>
      <c r="F11" s="6">
        <f t="shared" si="0"/>
        <v>698946.843061773</v>
      </c>
    </row>
    <row r="12" spans="1:8" ht="12.75">
      <c r="A12" s="37" t="s">
        <v>15</v>
      </c>
      <c r="B12" s="6">
        <v>0</v>
      </c>
      <c r="C12" s="6">
        <v>12589.665523280553</v>
      </c>
      <c r="D12" s="6">
        <v>0</v>
      </c>
      <c r="E12" s="6">
        <v>0</v>
      </c>
      <c r="F12" s="6">
        <f t="shared" si="0"/>
        <v>12589.665523280553</v>
      </c>
      <c r="H12" s="7" t="s">
        <v>16</v>
      </c>
    </row>
    <row r="13" spans="1:9" ht="12.75">
      <c r="A13" s="37" t="s">
        <v>17</v>
      </c>
      <c r="B13" s="6">
        <v>0</v>
      </c>
      <c r="C13" s="6">
        <v>5135.813165628519</v>
      </c>
      <c r="D13" s="6">
        <v>0</v>
      </c>
      <c r="E13" s="6">
        <v>0</v>
      </c>
      <c r="F13" s="6">
        <f t="shared" si="0"/>
        <v>5135.813165628519</v>
      </c>
      <c r="H13" s="7" t="s">
        <v>18</v>
      </c>
      <c r="I13" s="8">
        <v>0</v>
      </c>
    </row>
    <row r="14" spans="1:9" ht="12.75">
      <c r="A14" s="37" t="s">
        <v>19</v>
      </c>
      <c r="B14" s="6">
        <v>0</v>
      </c>
      <c r="C14" s="6">
        <v>0</v>
      </c>
      <c r="D14" s="6">
        <v>0</v>
      </c>
      <c r="E14" s="6">
        <v>0</v>
      </c>
      <c r="F14" s="6">
        <f t="shared" si="0"/>
        <v>0</v>
      </c>
      <c r="H14" s="7" t="s">
        <v>20</v>
      </c>
      <c r="I14" s="8">
        <v>0</v>
      </c>
    </row>
    <row r="15" spans="1:9" ht="12.75">
      <c r="A15" s="37" t="s">
        <v>21</v>
      </c>
      <c r="B15" s="6">
        <v>40923.88538377381</v>
      </c>
      <c r="C15" s="6">
        <v>1334465.132908991</v>
      </c>
      <c r="D15" s="6">
        <v>0</v>
      </c>
      <c r="E15" s="6">
        <v>0</v>
      </c>
      <c r="F15" s="6">
        <f t="shared" si="0"/>
        <v>1375389.018292765</v>
      </c>
      <c r="H15" s="7" t="s">
        <v>22</v>
      </c>
      <c r="I15" s="8">
        <v>1682735.87</v>
      </c>
    </row>
    <row r="16" spans="1:6" ht="12.75">
      <c r="A16" s="37" t="s">
        <v>23</v>
      </c>
      <c r="B16" s="6">
        <v>50883.089250998135</v>
      </c>
      <c r="C16" s="6">
        <v>659554.1205052162</v>
      </c>
      <c r="D16" s="6">
        <v>0</v>
      </c>
      <c r="E16" s="6">
        <v>0</v>
      </c>
      <c r="F16" s="6">
        <f t="shared" si="0"/>
        <v>710437.2097562143</v>
      </c>
    </row>
    <row r="17" spans="1:8" ht="12.75">
      <c r="A17" s="37" t="s">
        <v>24</v>
      </c>
      <c r="B17" s="6">
        <v>0</v>
      </c>
      <c r="C17" s="6">
        <v>0</v>
      </c>
      <c r="D17" s="6">
        <v>0</v>
      </c>
      <c r="E17" s="6">
        <v>0</v>
      </c>
      <c r="F17" s="6">
        <f t="shared" si="0"/>
        <v>0</v>
      </c>
      <c r="H17" s="7" t="s">
        <v>25</v>
      </c>
    </row>
    <row r="18" spans="1:9" ht="12.75">
      <c r="A18" s="37" t="s">
        <v>26</v>
      </c>
      <c r="B18" s="6">
        <v>13616.090061835926</v>
      </c>
      <c r="C18" s="6">
        <v>486547.6736414049</v>
      </c>
      <c r="D18" s="6">
        <v>0</v>
      </c>
      <c r="E18" s="6">
        <v>0</v>
      </c>
      <c r="F18" s="6">
        <f t="shared" si="0"/>
        <v>500163.76370324084</v>
      </c>
      <c r="H18" s="7" t="s">
        <v>27</v>
      </c>
      <c r="I18" s="8">
        <v>176081408.50499997</v>
      </c>
    </row>
    <row r="19" spans="1:9" ht="12.75">
      <c r="A19" s="37" t="s">
        <v>28</v>
      </c>
      <c r="B19" s="6">
        <v>33984.57029913718</v>
      </c>
      <c r="C19" s="6">
        <v>486410.9318262014</v>
      </c>
      <c r="D19" s="6">
        <v>0</v>
      </c>
      <c r="E19" s="6">
        <v>0</v>
      </c>
      <c r="F19" s="6">
        <f t="shared" si="0"/>
        <v>520395.50212533853</v>
      </c>
      <c r="H19" s="7" t="s">
        <v>29</v>
      </c>
      <c r="I19" s="8">
        <v>250452.4350000712</v>
      </c>
    </row>
    <row r="20" spans="1:9" ht="12.75">
      <c r="A20" s="37" t="s">
        <v>30</v>
      </c>
      <c r="B20" s="6">
        <v>57719.44068714988</v>
      </c>
      <c r="C20" s="6">
        <v>651068.7771278955</v>
      </c>
      <c r="D20" s="6">
        <v>0</v>
      </c>
      <c r="E20" s="6">
        <v>0</v>
      </c>
      <c r="F20" s="6">
        <f t="shared" si="0"/>
        <v>708788.2178150454</v>
      </c>
      <c r="H20" s="7" t="s">
        <v>31</v>
      </c>
      <c r="I20" s="8" t="s">
        <v>0</v>
      </c>
    </row>
    <row r="21" spans="1:9" ht="12.75">
      <c r="A21" s="37" t="s">
        <v>32</v>
      </c>
      <c r="B21" s="6">
        <v>0</v>
      </c>
      <c r="C21" s="6">
        <v>-5.193032355845107E-10</v>
      </c>
      <c r="D21" s="6">
        <v>0</v>
      </c>
      <c r="E21" s="6">
        <v>0</v>
      </c>
      <c r="F21" s="6">
        <f t="shared" si="0"/>
        <v>-5.193032355845107E-10</v>
      </c>
      <c r="H21" s="7" t="s">
        <v>33</v>
      </c>
      <c r="I21" s="8">
        <v>0</v>
      </c>
    </row>
    <row r="22" spans="1:9" ht="12.75">
      <c r="A22" s="37" t="s">
        <v>34</v>
      </c>
      <c r="B22" s="6">
        <v>12155.314929183682</v>
      </c>
      <c r="C22" s="6">
        <v>240498.36285799602</v>
      </c>
      <c r="D22" s="6">
        <v>0</v>
      </c>
      <c r="E22" s="6">
        <v>0</v>
      </c>
      <c r="F22" s="6">
        <f aca="true" t="shared" si="1" ref="F22:F37">SUM(B22:E22)</f>
        <v>252653.6777871797</v>
      </c>
      <c r="H22" s="7" t="s">
        <v>35</v>
      </c>
      <c r="I22" s="8" t="s">
        <v>0</v>
      </c>
    </row>
    <row r="23" spans="1:9" ht="12.75">
      <c r="A23" s="37" t="s">
        <v>36</v>
      </c>
      <c r="B23" s="6">
        <v>1414.4350782368679</v>
      </c>
      <c r="C23" s="6">
        <v>61523.303566446375</v>
      </c>
      <c r="D23" s="6">
        <v>0</v>
      </c>
      <c r="E23" s="6">
        <v>0</v>
      </c>
      <c r="F23" s="6">
        <f t="shared" si="1"/>
        <v>62937.738644683246</v>
      </c>
      <c r="H23" s="7" t="s">
        <v>37</v>
      </c>
      <c r="I23" s="8">
        <v>3878757</v>
      </c>
    </row>
    <row r="24" spans="1:6" ht="12.75">
      <c r="A24" s="37" t="s">
        <v>38</v>
      </c>
      <c r="B24" s="6">
        <v>0</v>
      </c>
      <c r="C24" s="6">
        <v>85265.38349892647</v>
      </c>
      <c r="D24" s="6">
        <v>0</v>
      </c>
      <c r="E24" s="6">
        <v>0</v>
      </c>
      <c r="F24" s="6">
        <f t="shared" si="1"/>
        <v>85265.38349892647</v>
      </c>
    </row>
    <row r="25" spans="1:9" ht="12.75">
      <c r="A25" s="37" t="s">
        <v>39</v>
      </c>
      <c r="B25" s="6">
        <v>9877.613849844087</v>
      </c>
      <c r="C25" s="6">
        <v>202686.28714308614</v>
      </c>
      <c r="D25" s="6">
        <v>0</v>
      </c>
      <c r="E25" s="6">
        <v>0</v>
      </c>
      <c r="F25" s="6">
        <f t="shared" si="1"/>
        <v>212563.90099293023</v>
      </c>
      <c r="H25" s="7" t="s">
        <v>40</v>
      </c>
      <c r="I25" s="8">
        <f>SUM(I10:I15)-SUM(I18:I23)</f>
        <v>12411668.869999975</v>
      </c>
    </row>
    <row r="26" spans="1:9" ht="12.75">
      <c r="A26" s="37" t="s">
        <v>41</v>
      </c>
      <c r="B26" s="6">
        <v>3800.502308676128</v>
      </c>
      <c r="C26" s="6">
        <v>40429.58071627378</v>
      </c>
      <c r="D26" s="6">
        <v>0</v>
      </c>
      <c r="E26" s="6">
        <v>0</v>
      </c>
      <c r="F26" s="6">
        <f t="shared" si="1"/>
        <v>44230.083024949905</v>
      </c>
      <c r="H26" s="7" t="s">
        <v>42</v>
      </c>
      <c r="I26" s="8">
        <f>+F60</f>
        <v>12411668.869999927</v>
      </c>
    </row>
    <row r="27" spans="1:6" ht="12.75">
      <c r="A27" s="37" t="s">
        <v>43</v>
      </c>
      <c r="B27" s="6">
        <v>0</v>
      </c>
      <c r="C27" s="6">
        <v>0</v>
      </c>
      <c r="D27" s="6">
        <v>0</v>
      </c>
      <c r="E27" s="6">
        <v>0</v>
      </c>
      <c r="F27" s="6">
        <f t="shared" si="1"/>
        <v>0</v>
      </c>
    </row>
    <row r="28" spans="1:6" ht="12.75">
      <c r="A28" s="37" t="s">
        <v>44</v>
      </c>
      <c r="B28" s="6">
        <v>0</v>
      </c>
      <c r="C28" s="6">
        <v>0</v>
      </c>
      <c r="D28" s="6">
        <v>0</v>
      </c>
      <c r="E28" s="6">
        <v>0</v>
      </c>
      <c r="F28" s="6">
        <f t="shared" si="1"/>
        <v>0</v>
      </c>
    </row>
    <row r="29" spans="1:6" ht="12.75">
      <c r="A29" s="37" t="s">
        <v>45</v>
      </c>
      <c r="B29" s="6">
        <v>0</v>
      </c>
      <c r="C29" s="6">
        <v>0</v>
      </c>
      <c r="D29" s="6">
        <v>0</v>
      </c>
      <c r="E29" s="6">
        <v>0</v>
      </c>
      <c r="F29" s="6">
        <f t="shared" si="1"/>
        <v>0</v>
      </c>
    </row>
    <row r="30" spans="1:6" ht="12.75">
      <c r="A30" s="37" t="s">
        <v>46</v>
      </c>
      <c r="B30" s="6">
        <v>0</v>
      </c>
      <c r="C30" s="6">
        <v>62364.18079392682</v>
      </c>
      <c r="D30" s="6">
        <v>0</v>
      </c>
      <c r="E30" s="6">
        <v>0</v>
      </c>
      <c r="F30" s="6">
        <f t="shared" si="1"/>
        <v>62364.18079392682</v>
      </c>
    </row>
    <row r="31" spans="1:6" ht="12.75">
      <c r="A31" s="37" t="s">
        <v>47</v>
      </c>
      <c r="B31" s="6">
        <v>20551.056122428257</v>
      </c>
      <c r="C31" s="6">
        <v>869351.9191968568</v>
      </c>
      <c r="D31" s="6">
        <v>0</v>
      </c>
      <c r="E31" s="6">
        <v>0</v>
      </c>
      <c r="F31" s="6">
        <f t="shared" si="1"/>
        <v>889902.9753192851</v>
      </c>
    </row>
    <row r="32" spans="1:6" ht="12.75">
      <c r="A32" s="37" t="s">
        <v>48</v>
      </c>
      <c r="B32" s="6">
        <v>319.5329593152908</v>
      </c>
      <c r="C32" s="6">
        <v>119792.06557109377</v>
      </c>
      <c r="D32" s="6">
        <v>0</v>
      </c>
      <c r="E32" s="6">
        <v>0</v>
      </c>
      <c r="F32" s="6">
        <f t="shared" si="1"/>
        <v>120111.59853040906</v>
      </c>
    </row>
    <row r="33" spans="1:6" ht="12.75">
      <c r="A33" s="37" t="s">
        <v>49</v>
      </c>
      <c r="B33" s="6">
        <v>16808.222497682018</v>
      </c>
      <c r="C33" s="6">
        <v>512285.46223645215</v>
      </c>
      <c r="D33" s="6">
        <v>0</v>
      </c>
      <c r="E33" s="6">
        <v>0</v>
      </c>
      <c r="F33" s="6">
        <f t="shared" si="1"/>
        <v>529093.6847341341</v>
      </c>
    </row>
    <row r="34" spans="1:6" ht="12.75">
      <c r="A34" s="37" t="s">
        <v>50</v>
      </c>
      <c r="B34" s="6">
        <v>7141.3493968092625</v>
      </c>
      <c r="C34" s="6">
        <v>87087.80959464255</v>
      </c>
      <c r="D34" s="6">
        <v>0</v>
      </c>
      <c r="E34" s="6">
        <v>0</v>
      </c>
      <c r="F34" s="6">
        <f t="shared" si="1"/>
        <v>94229.15899145181</v>
      </c>
    </row>
    <row r="35" spans="1:6" ht="12.75">
      <c r="A35" s="37" t="s">
        <v>51</v>
      </c>
      <c r="B35" s="6">
        <v>0</v>
      </c>
      <c r="C35" s="6">
        <v>78969.75467820806</v>
      </c>
      <c r="D35" s="6">
        <v>0</v>
      </c>
      <c r="E35" s="6">
        <v>0</v>
      </c>
      <c r="F35" s="6">
        <f t="shared" si="1"/>
        <v>78969.75467820806</v>
      </c>
    </row>
    <row r="36" spans="1:6" ht="12.75">
      <c r="A36" s="37" t="s">
        <v>52</v>
      </c>
      <c r="B36" s="6">
        <v>0</v>
      </c>
      <c r="C36" s="6">
        <v>-1.0386064711690215E-09</v>
      </c>
      <c r="D36" s="6">
        <v>0</v>
      </c>
      <c r="E36" s="6">
        <v>0</v>
      </c>
      <c r="F36" s="6">
        <f t="shared" si="1"/>
        <v>-1.0386064711690215E-09</v>
      </c>
    </row>
    <row r="37" spans="1:6" ht="12.75">
      <c r="A37" s="37" t="s">
        <v>53</v>
      </c>
      <c r="B37" s="6">
        <v>604.1821891262574</v>
      </c>
      <c r="C37" s="6">
        <v>207265.74167319122</v>
      </c>
      <c r="D37" s="6">
        <v>0</v>
      </c>
      <c r="E37" s="6">
        <v>0</v>
      </c>
      <c r="F37" s="6">
        <f t="shared" si="1"/>
        <v>207869.9238623175</v>
      </c>
    </row>
    <row r="38" spans="1:6" ht="12.75">
      <c r="A38" s="37" t="s">
        <v>54</v>
      </c>
      <c r="B38" s="6">
        <v>0</v>
      </c>
      <c r="C38" s="6">
        <v>0</v>
      </c>
      <c r="D38" s="6">
        <v>0</v>
      </c>
      <c r="E38" s="6">
        <v>0</v>
      </c>
      <c r="F38" s="6">
        <f aca="true" t="shared" si="2" ref="F38:F53">SUM(B38:E38)</f>
        <v>0</v>
      </c>
    </row>
    <row r="39" spans="1:6" ht="12.75">
      <c r="A39" s="37" t="s">
        <v>55</v>
      </c>
      <c r="B39" s="6">
        <v>0</v>
      </c>
      <c r="C39" s="6">
        <v>0</v>
      </c>
      <c r="D39" s="6">
        <v>0</v>
      </c>
      <c r="E39" s="6">
        <v>0</v>
      </c>
      <c r="F39" s="6">
        <f t="shared" si="2"/>
        <v>0</v>
      </c>
    </row>
    <row r="40" spans="1:6" ht="12.75">
      <c r="A40" s="37" t="s">
        <v>56</v>
      </c>
      <c r="B40" s="6">
        <v>0</v>
      </c>
      <c r="C40" s="6">
        <v>0</v>
      </c>
      <c r="D40" s="6">
        <v>0</v>
      </c>
      <c r="E40" s="6">
        <v>0</v>
      </c>
      <c r="F40" s="6">
        <f t="shared" si="2"/>
        <v>0</v>
      </c>
    </row>
    <row r="41" spans="1:6" ht="12.75">
      <c r="A41" s="37" t="s">
        <v>57</v>
      </c>
      <c r="B41" s="6">
        <v>104784.24010695996</v>
      </c>
      <c r="C41" s="6">
        <v>881792.0736240629</v>
      </c>
      <c r="D41" s="6">
        <v>0</v>
      </c>
      <c r="E41" s="6">
        <v>0</v>
      </c>
      <c r="F41" s="6">
        <f t="shared" si="2"/>
        <v>986576.3137310229</v>
      </c>
    </row>
    <row r="42" spans="1:6" ht="12.75">
      <c r="A42" s="37" t="s">
        <v>58</v>
      </c>
      <c r="B42" s="6">
        <v>0</v>
      </c>
      <c r="C42" s="6">
        <v>322210.1738954806</v>
      </c>
      <c r="D42" s="6">
        <v>0</v>
      </c>
      <c r="E42" s="6">
        <v>0</v>
      </c>
      <c r="F42" s="6">
        <f t="shared" si="2"/>
        <v>322210.1738954806</v>
      </c>
    </row>
    <row r="43" spans="1:6" ht="12.75">
      <c r="A43" s="37" t="s">
        <v>59</v>
      </c>
      <c r="B43" s="6">
        <v>0</v>
      </c>
      <c r="C43" s="6">
        <v>33059.76394923361</v>
      </c>
      <c r="D43" s="6">
        <v>0</v>
      </c>
      <c r="E43" s="6">
        <v>0</v>
      </c>
      <c r="F43" s="6">
        <f t="shared" si="2"/>
        <v>33059.76394923361</v>
      </c>
    </row>
    <row r="44" spans="1:6" ht="12.75">
      <c r="A44" s="37" t="s">
        <v>60</v>
      </c>
      <c r="B44" s="6">
        <v>0</v>
      </c>
      <c r="C44" s="6">
        <v>0</v>
      </c>
      <c r="D44" s="6">
        <v>0</v>
      </c>
      <c r="E44" s="6">
        <v>0</v>
      </c>
      <c r="F44" s="6">
        <f t="shared" si="2"/>
        <v>0</v>
      </c>
    </row>
    <row r="45" spans="1:6" ht="12.75">
      <c r="A45" s="37" t="s">
        <v>61</v>
      </c>
      <c r="B45" s="6">
        <v>0</v>
      </c>
      <c r="C45" s="6">
        <v>0</v>
      </c>
      <c r="D45" s="6">
        <v>0</v>
      </c>
      <c r="E45" s="6">
        <v>0</v>
      </c>
      <c r="F45" s="6">
        <f t="shared" si="2"/>
        <v>0</v>
      </c>
    </row>
    <row r="46" spans="1:6" ht="12.75">
      <c r="A46" s="37" t="s">
        <v>62</v>
      </c>
      <c r="B46" s="6">
        <v>0</v>
      </c>
      <c r="C46" s="6">
        <v>2713.3181174018637</v>
      </c>
      <c r="D46" s="6">
        <v>0</v>
      </c>
      <c r="E46" s="6">
        <v>0</v>
      </c>
      <c r="F46" s="6">
        <f t="shared" si="2"/>
        <v>2713.3181174018637</v>
      </c>
    </row>
    <row r="47" spans="1:6" ht="12.75">
      <c r="A47" s="37" t="s">
        <v>63</v>
      </c>
      <c r="B47" s="6">
        <v>0</v>
      </c>
      <c r="C47" s="6">
        <v>198764.87123482916</v>
      </c>
      <c r="D47" s="6">
        <v>0</v>
      </c>
      <c r="E47" s="6">
        <v>0</v>
      </c>
      <c r="F47" s="6">
        <f t="shared" si="2"/>
        <v>198764.87123482916</v>
      </c>
    </row>
    <row r="48" spans="1:6" ht="12.75">
      <c r="A48" s="37" t="s">
        <v>64</v>
      </c>
      <c r="B48" s="6">
        <v>0</v>
      </c>
      <c r="C48" s="6">
        <v>0</v>
      </c>
      <c r="D48" s="6">
        <v>0</v>
      </c>
      <c r="E48" s="6">
        <v>0</v>
      </c>
      <c r="F48" s="6">
        <f t="shared" si="2"/>
        <v>0</v>
      </c>
    </row>
    <row r="49" spans="1:6" ht="12.75">
      <c r="A49" s="37" t="s">
        <v>65</v>
      </c>
      <c r="B49" s="6">
        <v>1925.2045994259047</v>
      </c>
      <c r="C49" s="6">
        <v>90474.84356083769</v>
      </c>
      <c r="D49" s="6">
        <v>0</v>
      </c>
      <c r="E49" s="6">
        <v>0</v>
      </c>
      <c r="F49" s="6">
        <f t="shared" si="2"/>
        <v>92400.0481602636</v>
      </c>
    </row>
    <row r="50" spans="1:6" ht="12.75">
      <c r="A50" s="37" t="s">
        <v>66</v>
      </c>
      <c r="B50" s="6">
        <v>63457.38922374068</v>
      </c>
      <c r="C50" s="6">
        <v>1365319.1074008497</v>
      </c>
      <c r="D50" s="6">
        <v>0</v>
      </c>
      <c r="E50" s="6">
        <v>0</v>
      </c>
      <c r="F50" s="6">
        <f t="shared" si="2"/>
        <v>1428776.4966245904</v>
      </c>
    </row>
    <row r="51" spans="1:6" ht="12.75">
      <c r="A51" s="37" t="s">
        <v>67</v>
      </c>
      <c r="B51" s="6">
        <v>8675.923399535342</v>
      </c>
      <c r="C51" s="6">
        <v>56772.2855195858</v>
      </c>
      <c r="D51" s="6">
        <v>0</v>
      </c>
      <c r="E51" s="6">
        <v>0</v>
      </c>
      <c r="F51" s="6">
        <f t="shared" si="2"/>
        <v>65448.20891912114</v>
      </c>
    </row>
    <row r="52" spans="1:6" ht="12.75">
      <c r="A52" s="37" t="s">
        <v>68</v>
      </c>
      <c r="B52" s="6">
        <v>0</v>
      </c>
      <c r="C52" s="6">
        <v>0</v>
      </c>
      <c r="D52" s="6">
        <v>0</v>
      </c>
      <c r="E52" s="6">
        <v>0</v>
      </c>
      <c r="F52" s="6">
        <f t="shared" si="2"/>
        <v>0</v>
      </c>
    </row>
    <row r="53" spans="1:6" ht="12.75">
      <c r="A53" s="37" t="s">
        <v>69</v>
      </c>
      <c r="B53" s="6">
        <v>46188.07363652066</v>
      </c>
      <c r="C53" s="6">
        <v>422358.7848712222</v>
      </c>
      <c r="D53" s="6">
        <v>0</v>
      </c>
      <c r="E53" s="6">
        <v>0</v>
      </c>
      <c r="F53" s="6">
        <f t="shared" si="2"/>
        <v>468546.8585077429</v>
      </c>
    </row>
    <row r="54" spans="1:6" ht="12.75">
      <c r="A54" s="37" t="s">
        <v>70</v>
      </c>
      <c r="B54" s="6">
        <v>0</v>
      </c>
      <c r="C54" s="6">
        <v>-5.193032355845107E-10</v>
      </c>
      <c r="D54" s="6">
        <v>0</v>
      </c>
      <c r="E54" s="6">
        <v>0</v>
      </c>
      <c r="F54" s="6">
        <f>SUM(B54:E54)</f>
        <v>-5.193032355845107E-10</v>
      </c>
    </row>
    <row r="55" spans="1:6" ht="12.75">
      <c r="A55" s="37" t="s">
        <v>71</v>
      </c>
      <c r="B55" s="6">
        <v>0</v>
      </c>
      <c r="C55" s="6">
        <v>149816.44533630376</v>
      </c>
      <c r="D55" s="6">
        <v>0</v>
      </c>
      <c r="E55" s="6">
        <v>0</v>
      </c>
      <c r="F55" s="6">
        <f>SUM(B55:E55)</f>
        <v>149816.44533630376</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585504.1256483211</v>
      </c>
      <c r="C60" s="6">
        <f>SUM(C6:C58)</f>
        <v>11826164.744351605</v>
      </c>
      <c r="D60" s="6">
        <f>SUM(D6:D58)</f>
        <v>0</v>
      </c>
      <c r="E60" s="6">
        <f>SUM(E6:E58)</f>
        <v>0</v>
      </c>
      <c r="F60" s="6">
        <f>SUM(F6:F58)</f>
        <v>12411668.869999927</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 xml:space="preserve">&amp;L&amp;"Geneva,Bold"&amp;D&amp;C&amp;"Geneva,Bold Italic"Old Colony Life Insurance Company&amp;R&amp;"Geneva,Bold"UNAUDITED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9.25390625" style="7" bestFit="1" customWidth="1"/>
    <col min="3" max="3" width="11.75390625" style="7" bestFit="1" customWidth="1"/>
    <col min="4" max="4" width="11.00390625" style="7" bestFit="1" customWidth="1"/>
    <col min="5" max="5" width="14.375" style="7" bestFit="1" customWidth="1"/>
    <col min="6" max="6" width="11.00390625" style="7" bestFit="1" customWidth="1"/>
    <col min="7" max="7" width="2.75390625" style="7" customWidth="1"/>
    <col min="8" max="8" width="28.125" style="7" bestFit="1" customWidth="1"/>
    <col min="9" max="9" width="11.625" style="8" bestFit="1" customWidth="1"/>
    <col min="10" max="16384" width="10.75390625" style="7" customWidth="1"/>
  </cols>
  <sheetData>
    <row r="1" spans="1:6" ht="12.75">
      <c r="A1" s="4" t="s">
        <v>0</v>
      </c>
      <c r="B1" s="127" t="s">
        <v>202</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79859.47571490268</v>
      </c>
      <c r="C6" s="6">
        <v>870858.0091553084</v>
      </c>
      <c r="D6" s="6">
        <v>146213.966948586</v>
      </c>
      <c r="E6" s="6">
        <v>0</v>
      </c>
      <c r="F6" s="6">
        <f aca="true" t="shared" si="0" ref="F6:F53">SUM(B6:E6)</f>
        <v>1096931.451818797</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3635692</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1016861</v>
      </c>
    </row>
    <row r="14" spans="1:9" ht="12.75">
      <c r="A14" s="37" t="s">
        <v>19</v>
      </c>
      <c r="B14" s="6">
        <v>0</v>
      </c>
      <c r="C14" s="6">
        <v>0</v>
      </c>
      <c r="D14" s="6">
        <v>0</v>
      </c>
      <c r="E14" s="6">
        <v>0</v>
      </c>
      <c r="F14" s="6">
        <f t="shared" si="0"/>
        <v>0</v>
      </c>
      <c r="H14" s="7" t="s">
        <v>20</v>
      </c>
      <c r="I14" s="8">
        <v>353452</v>
      </c>
    </row>
    <row r="15" spans="1:9" ht="12.75">
      <c r="A15" s="37" t="s">
        <v>21</v>
      </c>
      <c r="B15" s="6">
        <v>22102.35431794136</v>
      </c>
      <c r="C15" s="6">
        <v>136424.25971552933</v>
      </c>
      <c r="D15" s="6">
        <v>4404425.5534208175</v>
      </c>
      <c r="E15" s="6">
        <v>0</v>
      </c>
      <c r="F15" s="6">
        <f t="shared" si="0"/>
        <v>4562952.167454288</v>
      </c>
      <c r="H15" s="7" t="s">
        <v>22</v>
      </c>
      <c r="I15" s="8">
        <v>402098.14</v>
      </c>
    </row>
    <row r="16" spans="1:6" ht="12.75">
      <c r="A16" s="37" t="s">
        <v>23</v>
      </c>
      <c r="B16" s="6">
        <v>2236.1611598408563</v>
      </c>
      <c r="C16" s="6">
        <v>0</v>
      </c>
      <c r="D16" s="6">
        <v>122682.34404205604</v>
      </c>
      <c r="E16" s="6">
        <v>0</v>
      </c>
      <c r="F16" s="6">
        <f t="shared" si="0"/>
        <v>124918.50520189689</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732116</v>
      </c>
    </row>
    <row r="19" spans="1:9" ht="12.75">
      <c r="A19" s="37" t="s">
        <v>28</v>
      </c>
      <c r="B19" s="6">
        <v>0</v>
      </c>
      <c r="C19" s="6">
        <v>0</v>
      </c>
      <c r="D19" s="6">
        <v>0</v>
      </c>
      <c r="E19" s="6">
        <v>0</v>
      </c>
      <c r="F19" s="6">
        <f t="shared" si="0"/>
        <v>0</v>
      </c>
      <c r="H19" s="7" t="s">
        <v>29</v>
      </c>
      <c r="I19" s="8">
        <v>-700749</v>
      </c>
    </row>
    <row r="20" spans="1:9" ht="12.75">
      <c r="A20" s="37" t="s">
        <v>30</v>
      </c>
      <c r="B20" s="6">
        <v>0</v>
      </c>
      <c r="C20" s="6">
        <v>0</v>
      </c>
      <c r="D20" s="6">
        <v>0</v>
      </c>
      <c r="E20" s="6">
        <v>0</v>
      </c>
      <c r="F20" s="6">
        <f t="shared" si="0"/>
        <v>0</v>
      </c>
      <c r="H20" s="7" t="s">
        <v>31</v>
      </c>
      <c r="I20" s="8" t="s">
        <v>0</v>
      </c>
    </row>
    <row r="21" spans="1:9" ht="12.75">
      <c r="A21" s="37" t="s">
        <v>32</v>
      </c>
      <c r="B21" s="6">
        <v>0</v>
      </c>
      <c r="C21" s="6">
        <v>0</v>
      </c>
      <c r="D21" s="6">
        <v>0</v>
      </c>
      <c r="E21" s="6">
        <v>0</v>
      </c>
      <c r="F21" s="6">
        <f t="shared" si="0"/>
        <v>0</v>
      </c>
      <c r="H21" s="7" t="s">
        <v>33</v>
      </c>
      <c r="I21" s="8">
        <v>-1274180</v>
      </c>
    </row>
    <row r="22" spans="1:9" ht="12.75">
      <c r="A22" s="37" t="s">
        <v>34</v>
      </c>
      <c r="B22" s="6">
        <v>0</v>
      </c>
      <c r="C22" s="6">
        <v>0</v>
      </c>
      <c r="D22" s="6">
        <v>0</v>
      </c>
      <c r="E22" s="6">
        <v>0</v>
      </c>
      <c r="F22" s="6">
        <f t="shared" si="0"/>
        <v>0</v>
      </c>
      <c r="H22" s="7" t="s">
        <v>35</v>
      </c>
      <c r="I22" s="8" t="s">
        <v>0</v>
      </c>
    </row>
    <row r="23" spans="1:9" ht="12.75">
      <c r="A23" s="37" t="s">
        <v>36</v>
      </c>
      <c r="B23" s="6">
        <v>0</v>
      </c>
      <c r="C23" s="6">
        <v>0</v>
      </c>
      <c r="D23" s="6">
        <v>0</v>
      </c>
      <c r="E23" s="6">
        <v>0</v>
      </c>
      <c r="F23" s="6">
        <f t="shared" si="0"/>
        <v>0</v>
      </c>
      <c r="H23" s="7" t="s">
        <v>37</v>
      </c>
      <c r="I23" s="8">
        <v>652628</v>
      </c>
    </row>
    <row r="24" spans="1:6" ht="12.75">
      <c r="A24" s="37" t="s">
        <v>38</v>
      </c>
      <c r="B24" s="6">
        <v>1322.7748655165935</v>
      </c>
      <c r="C24" s="6">
        <v>124376.63200436713</v>
      </c>
      <c r="D24" s="6">
        <v>4400.452652420752</v>
      </c>
      <c r="E24" s="6">
        <v>0</v>
      </c>
      <c r="F24" s="6">
        <f t="shared" si="0"/>
        <v>130099.85952230447</v>
      </c>
    </row>
    <row r="25" spans="1:9" ht="12.75">
      <c r="A25" s="37" t="s">
        <v>39</v>
      </c>
      <c r="B25" s="6">
        <v>0</v>
      </c>
      <c r="C25" s="6">
        <v>0</v>
      </c>
      <c r="D25" s="6">
        <v>0</v>
      </c>
      <c r="E25" s="6">
        <v>0</v>
      </c>
      <c r="F25" s="6">
        <f t="shared" si="0"/>
        <v>0</v>
      </c>
      <c r="H25" s="7" t="s">
        <v>40</v>
      </c>
      <c r="I25" s="8">
        <f>SUM(I10:I15)-SUM(I18:I23)</f>
        <v>5998288.14</v>
      </c>
    </row>
    <row r="26" spans="1:9" ht="12.75">
      <c r="A26" s="37" t="s">
        <v>41</v>
      </c>
      <c r="B26" s="6">
        <v>0</v>
      </c>
      <c r="C26" s="6">
        <v>0</v>
      </c>
      <c r="D26" s="6">
        <v>0</v>
      </c>
      <c r="E26" s="6">
        <v>0</v>
      </c>
      <c r="F26" s="6">
        <f t="shared" si="0"/>
        <v>0</v>
      </c>
      <c r="H26" s="7" t="s">
        <v>42</v>
      </c>
      <c r="I26" s="8">
        <f>+F60</f>
        <v>5998288.140000001</v>
      </c>
    </row>
    <row r="27" spans="1:9" ht="12.75">
      <c r="A27" s="37" t="s">
        <v>43</v>
      </c>
      <c r="B27" s="6">
        <v>0</v>
      </c>
      <c r="C27" s="6">
        <v>0</v>
      </c>
      <c r="D27" s="6">
        <v>0</v>
      </c>
      <c r="E27" s="6">
        <v>0</v>
      </c>
      <c r="F27" s="6">
        <f t="shared" si="0"/>
        <v>0</v>
      </c>
      <c r="I27" s="8" t="s">
        <v>0</v>
      </c>
    </row>
    <row r="28" spans="1:6" ht="12.75">
      <c r="A28" s="37" t="s">
        <v>44</v>
      </c>
      <c r="B28" s="6">
        <v>0</v>
      </c>
      <c r="C28" s="6">
        <v>0</v>
      </c>
      <c r="D28" s="6">
        <v>0</v>
      </c>
      <c r="E28" s="6">
        <v>0</v>
      </c>
      <c r="F28" s="6">
        <f t="shared" si="0"/>
        <v>0</v>
      </c>
    </row>
    <row r="29" spans="1:6" ht="12.75">
      <c r="A29" s="37" t="s">
        <v>45</v>
      </c>
      <c r="B29" s="6">
        <v>0</v>
      </c>
      <c r="C29" s="6">
        <v>0</v>
      </c>
      <c r="D29" s="6">
        <v>0</v>
      </c>
      <c r="E29" s="6">
        <v>0</v>
      </c>
      <c r="F29" s="6">
        <f t="shared" si="0"/>
        <v>0</v>
      </c>
    </row>
    <row r="30" spans="1:6" ht="12.75">
      <c r="A30" s="37" t="s">
        <v>46</v>
      </c>
      <c r="B30" s="6">
        <v>19663.094040343312</v>
      </c>
      <c r="C30" s="6">
        <v>42130.664071842984</v>
      </c>
      <c r="D30" s="6">
        <v>21592.397890527645</v>
      </c>
      <c r="E30" s="6">
        <v>0</v>
      </c>
      <c r="F30" s="6">
        <f t="shared" si="0"/>
        <v>83386.15600271395</v>
      </c>
    </row>
    <row r="31" spans="1:6" ht="12.75">
      <c r="A31" s="37" t="s">
        <v>47</v>
      </c>
      <c r="B31" s="6">
        <v>0</v>
      </c>
      <c r="C31" s="6">
        <v>0</v>
      </c>
      <c r="D31" s="6">
        <v>0</v>
      </c>
      <c r="E31" s="6">
        <v>0</v>
      </c>
      <c r="F31" s="6">
        <f t="shared" si="0"/>
        <v>0</v>
      </c>
    </row>
    <row r="32" spans="1:6" ht="12.75">
      <c r="A32" s="37" t="s">
        <v>48</v>
      </c>
      <c r="B32" s="6">
        <v>0</v>
      </c>
      <c r="C32" s="6">
        <v>0</v>
      </c>
      <c r="D32" s="6">
        <v>0</v>
      </c>
      <c r="E32" s="6">
        <v>0</v>
      </c>
      <c r="F32" s="6">
        <f t="shared" si="0"/>
        <v>0</v>
      </c>
    </row>
    <row r="33" spans="1:6" ht="12.75">
      <c r="A33" s="37" t="s">
        <v>49</v>
      </c>
      <c r="B33" s="6">
        <v>0</v>
      </c>
      <c r="C33" s="6">
        <v>0</v>
      </c>
      <c r="D33" s="6">
        <v>0</v>
      </c>
      <c r="E33" s="6">
        <v>0</v>
      </c>
      <c r="F33" s="6">
        <f t="shared" si="0"/>
        <v>0</v>
      </c>
    </row>
    <row r="34" spans="1:6" ht="12.75">
      <c r="A34" s="37" t="s">
        <v>50</v>
      </c>
      <c r="B34" s="6">
        <v>0</v>
      </c>
      <c r="C34" s="6">
        <v>0</v>
      </c>
      <c r="D34" s="6">
        <v>0</v>
      </c>
      <c r="E34" s="6">
        <v>0</v>
      </c>
      <c r="F34" s="6">
        <f t="shared" si="0"/>
        <v>0</v>
      </c>
    </row>
    <row r="35" spans="1:6" ht="12.75">
      <c r="A35" s="37" t="s">
        <v>51</v>
      </c>
      <c r="B35" s="6">
        <v>0</v>
      </c>
      <c r="C35" s="6">
        <v>0</v>
      </c>
      <c r="D35" s="6">
        <v>0</v>
      </c>
      <c r="E35" s="6">
        <v>0</v>
      </c>
      <c r="F35" s="6">
        <f t="shared" si="0"/>
        <v>0</v>
      </c>
    </row>
    <row r="36" spans="1:6" ht="12.75">
      <c r="A36" s="37" t="s">
        <v>52</v>
      </c>
      <c r="B36" s="6">
        <v>0</v>
      </c>
      <c r="C36" s="6">
        <v>0</v>
      </c>
      <c r="D36" s="6">
        <v>0</v>
      </c>
      <c r="E36" s="6">
        <v>0</v>
      </c>
      <c r="F36" s="6">
        <f t="shared" si="0"/>
        <v>0</v>
      </c>
    </row>
    <row r="37" spans="1:6" ht="12.75">
      <c r="A37" s="37" t="s">
        <v>53</v>
      </c>
      <c r="B37" s="6">
        <v>0</v>
      </c>
      <c r="C37" s="6">
        <v>0</v>
      </c>
      <c r="D37" s="6">
        <v>0</v>
      </c>
      <c r="E37" s="6">
        <v>0</v>
      </c>
      <c r="F37" s="6">
        <f t="shared" si="0"/>
        <v>0</v>
      </c>
    </row>
    <row r="38" spans="1:6" ht="12.75">
      <c r="A38" s="37" t="s">
        <v>54</v>
      </c>
      <c r="B38" s="6">
        <v>0</v>
      </c>
      <c r="C38" s="6">
        <v>0</v>
      </c>
      <c r="D38" s="6">
        <v>0</v>
      </c>
      <c r="E38" s="6">
        <v>0</v>
      </c>
      <c r="F38" s="6">
        <f t="shared" si="0"/>
        <v>0</v>
      </c>
    </row>
    <row r="39" spans="1:6" ht="12.75">
      <c r="A39" s="37" t="s">
        <v>55</v>
      </c>
      <c r="B39" s="6">
        <v>0</v>
      </c>
      <c r="C39" s="6">
        <v>0</v>
      </c>
      <c r="D39" s="6">
        <v>0</v>
      </c>
      <c r="E39" s="6">
        <v>0</v>
      </c>
      <c r="F39" s="6">
        <f t="shared" si="0"/>
        <v>0</v>
      </c>
    </row>
    <row r="40" spans="1:6" ht="12.75">
      <c r="A40" s="37" t="s">
        <v>56</v>
      </c>
      <c r="B40" s="6">
        <v>0</v>
      </c>
      <c r="C40" s="6">
        <v>0</v>
      </c>
      <c r="D40" s="6">
        <v>0</v>
      </c>
      <c r="E40" s="6">
        <v>0</v>
      </c>
      <c r="F40" s="6">
        <f t="shared" si="0"/>
        <v>0</v>
      </c>
    </row>
    <row r="41" spans="1:6" ht="12.75">
      <c r="A41" s="37" t="s">
        <v>57</v>
      </c>
      <c r="B41" s="6">
        <v>0</v>
      </c>
      <c r="C41" s="6">
        <v>0</v>
      </c>
      <c r="D41" s="6">
        <v>0</v>
      </c>
      <c r="E41" s="6">
        <v>0</v>
      </c>
      <c r="F41" s="6">
        <f t="shared" si="0"/>
        <v>0</v>
      </c>
    </row>
    <row r="42" spans="1:6" ht="12.75">
      <c r="A42" s="37" t="s">
        <v>58</v>
      </c>
      <c r="B42" s="6">
        <v>0</v>
      </c>
      <c r="C42" s="6">
        <v>0</v>
      </c>
      <c r="D42" s="6">
        <v>0</v>
      </c>
      <c r="E42" s="6">
        <v>0</v>
      </c>
      <c r="F42" s="6">
        <f t="shared" si="0"/>
        <v>0</v>
      </c>
    </row>
    <row r="43" spans="1:6" ht="12.75">
      <c r="A43" s="37" t="s">
        <v>59</v>
      </c>
      <c r="B43" s="6">
        <v>0</v>
      </c>
      <c r="C43" s="6">
        <v>0</v>
      </c>
      <c r="D43" s="6">
        <v>0</v>
      </c>
      <c r="E43" s="6">
        <v>0</v>
      </c>
      <c r="F43" s="6">
        <f t="shared" si="0"/>
        <v>0</v>
      </c>
    </row>
    <row r="44" spans="1:6" ht="12.75">
      <c r="A44" s="37" t="s">
        <v>60</v>
      </c>
      <c r="B44" s="6">
        <v>0</v>
      </c>
      <c r="C44" s="6">
        <v>0</v>
      </c>
      <c r="D44" s="6">
        <v>0</v>
      </c>
      <c r="E44" s="6">
        <v>0</v>
      </c>
      <c r="F44" s="6">
        <f t="shared" si="0"/>
        <v>0</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0</v>
      </c>
      <c r="C47" s="6">
        <v>0</v>
      </c>
      <c r="D47" s="6">
        <v>0</v>
      </c>
      <c r="E47" s="6">
        <v>0</v>
      </c>
      <c r="F47" s="6">
        <f t="shared" si="0"/>
        <v>0</v>
      </c>
    </row>
    <row r="48" spans="1:6" ht="12.75">
      <c r="A48" s="37" t="s">
        <v>64</v>
      </c>
      <c r="B48" s="6">
        <v>0</v>
      </c>
      <c r="C48" s="6">
        <v>0</v>
      </c>
      <c r="D48" s="6">
        <v>0</v>
      </c>
      <c r="E48" s="6">
        <v>0</v>
      </c>
      <c r="F48" s="6">
        <f t="shared" si="0"/>
        <v>0</v>
      </c>
    </row>
    <row r="49" spans="1:6" ht="12.75">
      <c r="A49" s="37" t="s">
        <v>65</v>
      </c>
      <c r="B49" s="6">
        <v>0</v>
      </c>
      <c r="C49" s="6">
        <v>0</v>
      </c>
      <c r="D49" s="6">
        <v>0</v>
      </c>
      <c r="E49" s="6">
        <v>0</v>
      </c>
      <c r="F49" s="6">
        <f t="shared" si="0"/>
        <v>0</v>
      </c>
    </row>
    <row r="50" spans="1:6" ht="12.75">
      <c r="A50" s="37" t="s">
        <v>66</v>
      </c>
      <c r="B50" s="6">
        <v>0</v>
      </c>
      <c r="C50" s="6">
        <v>0</v>
      </c>
      <c r="D50" s="6">
        <v>0</v>
      </c>
      <c r="E50" s="6">
        <v>0</v>
      </c>
      <c r="F50" s="6">
        <f t="shared" si="0"/>
        <v>0</v>
      </c>
    </row>
    <row r="51" spans="1:6" ht="12.75">
      <c r="A51" s="37" t="s">
        <v>67</v>
      </c>
      <c r="B51" s="6">
        <v>0</v>
      </c>
      <c r="C51" s="6">
        <v>0</v>
      </c>
      <c r="D51" s="6">
        <v>0</v>
      </c>
      <c r="E51" s="6">
        <v>0</v>
      </c>
      <c r="F51" s="6">
        <f t="shared" si="0"/>
        <v>0</v>
      </c>
    </row>
    <row r="52" spans="1:6" ht="12.75">
      <c r="A52" s="37" t="s">
        <v>68</v>
      </c>
      <c r="B52" s="6">
        <v>0</v>
      </c>
      <c r="C52" s="6">
        <v>0</v>
      </c>
      <c r="D52" s="6">
        <v>0</v>
      </c>
      <c r="E52" s="6">
        <v>0</v>
      </c>
      <c r="F52" s="6">
        <f t="shared" si="0"/>
        <v>0</v>
      </c>
    </row>
    <row r="53" spans="1:6" ht="12.75">
      <c r="A53" s="37" t="s">
        <v>69</v>
      </c>
      <c r="B53" s="6">
        <v>0</v>
      </c>
      <c r="C53" s="6">
        <v>0</v>
      </c>
      <c r="D53" s="6">
        <v>0</v>
      </c>
      <c r="E53" s="6">
        <v>0</v>
      </c>
      <c r="F53" s="6">
        <f t="shared" si="0"/>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125183.8600985448</v>
      </c>
      <c r="C60" s="6">
        <f>SUM(C6:C58)</f>
        <v>1173789.564947048</v>
      </c>
      <c r="D60" s="6">
        <f>SUM(D6:D58)</f>
        <v>4699314.714954408</v>
      </c>
      <c r="E60" s="6">
        <f>SUM(E6:E58)</f>
        <v>0</v>
      </c>
      <c r="F60" s="6">
        <f>SUM(F6:F58)</f>
        <v>5998288.140000001</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Italic"The American Life Assurance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0.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9.25390625" style="7" bestFit="1" customWidth="1"/>
    <col min="3" max="3" width="11.75390625" style="7" bestFit="1" customWidth="1"/>
    <col min="4" max="4" width="8.125" style="7" bestFit="1" customWidth="1"/>
    <col min="5" max="5" width="14.375" style="7" bestFit="1" customWidth="1"/>
    <col min="6" max="6" width="11.003906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7" t="s">
        <v>114</v>
      </c>
      <c r="C1" s="127"/>
      <c r="D1" s="127"/>
      <c r="E1" s="127"/>
      <c r="F1" s="127"/>
    </row>
    <row r="2" ht="12.75">
      <c r="A2" s="4" t="s">
        <v>0</v>
      </c>
    </row>
    <row r="3" spans="1:5" ht="12.75">
      <c r="A3" s="7" t="s">
        <v>0</v>
      </c>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0</v>
      </c>
      <c r="E6" s="6">
        <v>0</v>
      </c>
      <c r="F6" s="6">
        <f aca="true" t="shared" si="0" ref="F6:F21">SUM(B6:E6)</f>
        <v>0</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19837532.6391</v>
      </c>
    </row>
    <row r="11" spans="1:6" ht="12.75">
      <c r="A11" s="37" t="s">
        <v>14</v>
      </c>
      <c r="B11" s="6">
        <v>105382.05975908111</v>
      </c>
      <c r="C11" s="6">
        <v>77717.78324511186</v>
      </c>
      <c r="D11" s="6">
        <v>4061.7866962155185</v>
      </c>
      <c r="E11" s="6">
        <v>0</v>
      </c>
      <c r="F11" s="6">
        <f t="shared" si="0"/>
        <v>187161.6297004085</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0</v>
      </c>
    </row>
    <row r="14" spans="1:9" ht="12.75">
      <c r="A14" s="37" t="s">
        <v>19</v>
      </c>
      <c r="B14" s="6">
        <v>0</v>
      </c>
      <c r="C14" s="6">
        <v>0</v>
      </c>
      <c r="D14" s="6">
        <v>0</v>
      </c>
      <c r="E14" s="6">
        <v>0</v>
      </c>
      <c r="F14" s="6">
        <f t="shared" si="0"/>
        <v>0</v>
      </c>
      <c r="H14" s="7" t="s">
        <v>20</v>
      </c>
      <c r="I14" s="8">
        <v>0</v>
      </c>
    </row>
    <row r="15" spans="1:9" ht="12.75">
      <c r="A15" s="37" t="s">
        <v>21</v>
      </c>
      <c r="B15" s="6">
        <v>0</v>
      </c>
      <c r="C15" s="6">
        <v>0</v>
      </c>
      <c r="D15" s="6">
        <v>0</v>
      </c>
      <c r="E15" s="6">
        <v>0</v>
      </c>
      <c r="F15" s="6">
        <f t="shared" si="0"/>
        <v>0</v>
      </c>
      <c r="H15" s="7" t="s">
        <v>22</v>
      </c>
      <c r="I15" s="8">
        <v>291211.04</v>
      </c>
    </row>
    <row r="16" spans="1:6" ht="12.75">
      <c r="A16" s="37" t="s">
        <v>23</v>
      </c>
      <c r="B16" s="6">
        <v>0</v>
      </c>
      <c r="C16" s="6">
        <v>0</v>
      </c>
      <c r="D16" s="6">
        <v>0</v>
      </c>
      <c r="E16" s="6">
        <v>0</v>
      </c>
      <c r="F16" s="6">
        <f t="shared" si="0"/>
        <v>0</v>
      </c>
    </row>
    <row r="17" spans="1:8" ht="12.75">
      <c r="A17" s="37" t="s">
        <v>24</v>
      </c>
      <c r="B17" s="6">
        <v>0</v>
      </c>
      <c r="C17" s="6">
        <v>0</v>
      </c>
      <c r="D17" s="6">
        <v>0</v>
      </c>
      <c r="E17" s="6">
        <v>0</v>
      </c>
      <c r="F17" s="6">
        <f t="shared" si="0"/>
        <v>0</v>
      </c>
      <c r="H17" s="7" t="s">
        <v>25</v>
      </c>
    </row>
    <row r="18" spans="1:9" ht="12.75">
      <c r="A18" s="37" t="s">
        <v>26</v>
      </c>
      <c r="B18" s="6">
        <v>6079.761131371467</v>
      </c>
      <c r="C18" s="6">
        <v>15766.335306041681</v>
      </c>
      <c r="D18" s="6">
        <v>974.0939816854143</v>
      </c>
      <c r="E18" s="6">
        <v>0</v>
      </c>
      <c r="F18" s="6">
        <f t="shared" si="0"/>
        <v>22820.190419098562</v>
      </c>
      <c r="H18" s="7" t="s">
        <v>27</v>
      </c>
      <c r="I18" s="8">
        <v>13303076</v>
      </c>
    </row>
    <row r="19" spans="1:9" ht="12.75">
      <c r="A19" s="37" t="s">
        <v>28</v>
      </c>
      <c r="B19" s="6">
        <v>0</v>
      </c>
      <c r="C19" s="6">
        <v>0</v>
      </c>
      <c r="D19" s="6">
        <v>0</v>
      </c>
      <c r="E19" s="6">
        <v>0</v>
      </c>
      <c r="F19" s="6">
        <f t="shared" si="0"/>
        <v>0</v>
      </c>
      <c r="H19" s="7" t="s">
        <v>29</v>
      </c>
      <c r="I19" s="8">
        <v>0</v>
      </c>
    </row>
    <row r="20" spans="1:9" ht="12.75">
      <c r="A20" s="37" t="s">
        <v>30</v>
      </c>
      <c r="B20" s="6">
        <v>0</v>
      </c>
      <c r="C20" s="6">
        <v>0</v>
      </c>
      <c r="D20" s="6">
        <v>0</v>
      </c>
      <c r="E20" s="6">
        <v>0</v>
      </c>
      <c r="F20" s="6">
        <f t="shared" si="0"/>
        <v>0</v>
      </c>
      <c r="H20" s="7" t="s">
        <v>31</v>
      </c>
      <c r="I20" s="8" t="s">
        <v>0</v>
      </c>
    </row>
    <row r="21" spans="1:9" ht="12.75">
      <c r="A21" s="37" t="s">
        <v>32</v>
      </c>
      <c r="B21" s="6">
        <v>0</v>
      </c>
      <c r="C21" s="6">
        <v>0</v>
      </c>
      <c r="D21" s="6">
        <v>0</v>
      </c>
      <c r="E21" s="6">
        <v>0</v>
      </c>
      <c r="F21" s="6">
        <f t="shared" si="0"/>
        <v>0</v>
      </c>
      <c r="H21" s="7" t="s">
        <v>33</v>
      </c>
      <c r="I21" s="8">
        <v>2754999</v>
      </c>
    </row>
    <row r="22" spans="1:9" ht="12.75">
      <c r="A22" s="37" t="s">
        <v>34</v>
      </c>
      <c r="B22" s="6">
        <v>0</v>
      </c>
      <c r="C22" s="6">
        <v>0</v>
      </c>
      <c r="D22" s="6">
        <v>0</v>
      </c>
      <c r="E22" s="6">
        <v>0</v>
      </c>
      <c r="F22" s="6">
        <f aca="true" t="shared" si="1" ref="F22:F37">SUM(B22:E22)</f>
        <v>0</v>
      </c>
      <c r="H22" s="7" t="s">
        <v>35</v>
      </c>
      <c r="I22" s="8" t="s">
        <v>0</v>
      </c>
    </row>
    <row r="23" spans="1:9" ht="12.75">
      <c r="A23" s="37" t="s">
        <v>36</v>
      </c>
      <c r="B23" s="6">
        <v>0</v>
      </c>
      <c r="C23" s="6">
        <v>0</v>
      </c>
      <c r="D23" s="6">
        <v>0</v>
      </c>
      <c r="E23" s="6">
        <v>0</v>
      </c>
      <c r="F23" s="6">
        <f t="shared" si="1"/>
        <v>0</v>
      </c>
      <c r="H23" s="7" t="s">
        <v>37</v>
      </c>
      <c r="I23" s="8">
        <v>2596551</v>
      </c>
    </row>
    <row r="24" spans="1:6" ht="12.75">
      <c r="A24" s="37" t="s">
        <v>38</v>
      </c>
      <c r="B24" s="6">
        <v>0</v>
      </c>
      <c r="C24" s="6">
        <v>0</v>
      </c>
      <c r="D24" s="6">
        <v>0</v>
      </c>
      <c r="E24" s="6">
        <v>0</v>
      </c>
      <c r="F24" s="6">
        <f t="shared" si="1"/>
        <v>0</v>
      </c>
    </row>
    <row r="25" spans="1:9" ht="12.75">
      <c r="A25" s="37" t="s">
        <v>39</v>
      </c>
      <c r="B25" s="6">
        <v>0</v>
      </c>
      <c r="C25" s="6">
        <v>0</v>
      </c>
      <c r="D25" s="6">
        <v>0</v>
      </c>
      <c r="E25" s="6">
        <v>0</v>
      </c>
      <c r="F25" s="6">
        <f t="shared" si="1"/>
        <v>0</v>
      </c>
      <c r="H25" s="7" t="s">
        <v>40</v>
      </c>
      <c r="I25" s="8">
        <f>SUM(I10:I15)-SUM(I18:I23)</f>
        <v>1474117.6790999994</v>
      </c>
    </row>
    <row r="26" spans="1:9" ht="12.75">
      <c r="A26" s="37" t="s">
        <v>41</v>
      </c>
      <c r="B26" s="6">
        <v>0</v>
      </c>
      <c r="C26" s="6">
        <v>0</v>
      </c>
      <c r="D26" s="6">
        <v>0</v>
      </c>
      <c r="E26" s="6">
        <v>0</v>
      </c>
      <c r="F26" s="6">
        <f t="shared" si="1"/>
        <v>0</v>
      </c>
      <c r="H26" s="7" t="s">
        <v>42</v>
      </c>
      <c r="I26" s="8">
        <f>+F60</f>
        <v>1474117.6790999998</v>
      </c>
    </row>
    <row r="27" spans="1:9" ht="12.75">
      <c r="A27" s="37" t="s">
        <v>43</v>
      </c>
      <c r="B27" s="6">
        <v>0</v>
      </c>
      <c r="C27" s="6">
        <v>0</v>
      </c>
      <c r="D27" s="6">
        <v>0</v>
      </c>
      <c r="E27" s="6">
        <v>0</v>
      </c>
      <c r="F27" s="6">
        <f t="shared" si="1"/>
        <v>0</v>
      </c>
      <c r="I27" s="8" t="s">
        <v>0</v>
      </c>
    </row>
    <row r="28" spans="1:6" ht="12.75">
      <c r="A28" s="37" t="s">
        <v>44</v>
      </c>
      <c r="B28" s="6">
        <v>0</v>
      </c>
      <c r="C28" s="6">
        <v>0</v>
      </c>
      <c r="D28" s="6">
        <v>0</v>
      </c>
      <c r="E28" s="6">
        <v>0</v>
      </c>
      <c r="F28" s="6">
        <f t="shared" si="1"/>
        <v>0</v>
      </c>
    </row>
    <row r="29" spans="1:6" ht="12.75">
      <c r="A29" s="37" t="s">
        <v>45</v>
      </c>
      <c r="B29" s="6">
        <v>0</v>
      </c>
      <c r="C29" s="6">
        <v>0</v>
      </c>
      <c r="D29" s="6">
        <v>0</v>
      </c>
      <c r="E29" s="6">
        <v>0</v>
      </c>
      <c r="F29" s="6">
        <f t="shared" si="1"/>
        <v>0</v>
      </c>
    </row>
    <row r="30" spans="1:6" ht="12.75">
      <c r="A30" s="37" t="s">
        <v>46</v>
      </c>
      <c r="B30" s="6">
        <v>0</v>
      </c>
      <c r="C30" s="6">
        <v>0</v>
      </c>
      <c r="D30" s="6">
        <v>0</v>
      </c>
      <c r="E30" s="6">
        <v>0</v>
      </c>
      <c r="F30" s="6">
        <f t="shared" si="1"/>
        <v>0</v>
      </c>
    </row>
    <row r="31" spans="1:6" ht="12.75">
      <c r="A31" s="37" t="s">
        <v>47</v>
      </c>
      <c r="B31" s="6">
        <v>0</v>
      </c>
      <c r="C31" s="6">
        <v>0</v>
      </c>
      <c r="D31" s="6">
        <v>0</v>
      </c>
      <c r="E31" s="6">
        <v>0</v>
      </c>
      <c r="F31" s="6">
        <f t="shared" si="1"/>
        <v>0</v>
      </c>
    </row>
    <row r="32" spans="1:6" ht="12.75">
      <c r="A32" s="37" t="s">
        <v>48</v>
      </c>
      <c r="B32" s="6">
        <v>12880.871567937942</v>
      </c>
      <c r="C32" s="6">
        <v>966.753982219697</v>
      </c>
      <c r="D32" s="6">
        <v>465.8417986933397</v>
      </c>
      <c r="E32" s="6">
        <v>0</v>
      </c>
      <c r="F32" s="6">
        <f t="shared" si="1"/>
        <v>14313.46734885098</v>
      </c>
    </row>
    <row r="33" spans="1:6" ht="12.75">
      <c r="A33" s="37" t="s">
        <v>49</v>
      </c>
      <c r="B33" s="6">
        <v>689.1574288513148</v>
      </c>
      <c r="C33" s="6">
        <v>3267.7696173298464</v>
      </c>
      <c r="D33" s="6">
        <v>22.16648068458204</v>
      </c>
      <c r="E33" s="6">
        <v>0</v>
      </c>
      <c r="F33" s="6">
        <f t="shared" si="1"/>
        <v>3979.093526865743</v>
      </c>
    </row>
    <row r="34" spans="1:6" ht="12.75">
      <c r="A34" s="37" t="s">
        <v>50</v>
      </c>
      <c r="B34" s="6">
        <v>0</v>
      </c>
      <c r="C34" s="6">
        <v>0</v>
      </c>
      <c r="D34" s="6">
        <v>0</v>
      </c>
      <c r="E34" s="6">
        <v>0</v>
      </c>
      <c r="F34" s="6">
        <f t="shared" si="1"/>
        <v>0</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47930.29658663039</v>
      </c>
      <c r="C37" s="6">
        <v>24758.12317046194</v>
      </c>
      <c r="D37" s="6">
        <v>3292.143960905037</v>
      </c>
      <c r="E37" s="6">
        <v>0</v>
      </c>
      <c r="F37" s="6">
        <f t="shared" si="1"/>
        <v>75980.56371799737</v>
      </c>
    </row>
    <row r="38" spans="1:6" ht="12.75">
      <c r="A38" s="37" t="s">
        <v>54</v>
      </c>
      <c r="B38" s="6">
        <v>0</v>
      </c>
      <c r="C38" s="6">
        <v>0</v>
      </c>
      <c r="D38" s="6">
        <v>0</v>
      </c>
      <c r="E38" s="6">
        <v>0</v>
      </c>
      <c r="F38" s="6">
        <f aca="true" t="shared" si="2" ref="F38:F53">SUM(B38:E38)</f>
        <v>0</v>
      </c>
    </row>
    <row r="39" spans="1:6" ht="12.75">
      <c r="A39" s="37" t="s">
        <v>55</v>
      </c>
      <c r="B39" s="6">
        <v>0</v>
      </c>
      <c r="C39" s="6">
        <v>0</v>
      </c>
      <c r="D39" s="6">
        <v>0</v>
      </c>
      <c r="E39" s="6">
        <v>0</v>
      </c>
      <c r="F39" s="6">
        <f t="shared" si="2"/>
        <v>0</v>
      </c>
    </row>
    <row r="40" spans="1:6" ht="12.75">
      <c r="A40" s="37" t="s">
        <v>56</v>
      </c>
      <c r="B40" s="6">
        <v>295.452613630835</v>
      </c>
      <c r="C40" s="6">
        <v>574.20204154134</v>
      </c>
      <c r="D40" s="6">
        <v>9.390314684680227</v>
      </c>
      <c r="E40" s="6">
        <v>0</v>
      </c>
      <c r="F40" s="6">
        <f t="shared" si="2"/>
        <v>879.0449698568552</v>
      </c>
    </row>
    <row r="41" spans="1:6" ht="12.75">
      <c r="A41" s="37" t="s">
        <v>57</v>
      </c>
      <c r="B41" s="6">
        <v>0</v>
      </c>
      <c r="C41" s="6">
        <v>0</v>
      </c>
      <c r="D41" s="6">
        <v>0</v>
      </c>
      <c r="E41" s="6">
        <v>0</v>
      </c>
      <c r="F41" s="6">
        <f t="shared" si="2"/>
        <v>0</v>
      </c>
    </row>
    <row r="42" spans="1:6" ht="12.75">
      <c r="A42" s="37" t="s">
        <v>58</v>
      </c>
      <c r="B42" s="6">
        <v>0</v>
      </c>
      <c r="C42" s="6">
        <v>0</v>
      </c>
      <c r="D42" s="6">
        <v>0</v>
      </c>
      <c r="E42" s="6">
        <v>0</v>
      </c>
      <c r="F42" s="6">
        <f t="shared" si="2"/>
        <v>0</v>
      </c>
    </row>
    <row r="43" spans="1:6" ht="12.75">
      <c r="A43" s="37" t="s">
        <v>59</v>
      </c>
      <c r="B43" s="6">
        <v>0</v>
      </c>
      <c r="C43" s="6">
        <v>0</v>
      </c>
      <c r="D43" s="6">
        <v>0</v>
      </c>
      <c r="E43" s="6">
        <v>0</v>
      </c>
      <c r="F43" s="6">
        <f t="shared" si="2"/>
        <v>0</v>
      </c>
    </row>
    <row r="44" spans="1:6" ht="12.75">
      <c r="A44" s="37" t="s">
        <v>60</v>
      </c>
      <c r="B44" s="6">
        <v>0</v>
      </c>
      <c r="C44" s="6">
        <v>0</v>
      </c>
      <c r="D44" s="6">
        <v>0</v>
      </c>
      <c r="E44" s="6">
        <v>0</v>
      </c>
      <c r="F44" s="6">
        <f t="shared" si="2"/>
        <v>0</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0</v>
      </c>
      <c r="C47" s="6">
        <v>0</v>
      </c>
      <c r="D47" s="6">
        <v>0</v>
      </c>
      <c r="E47" s="6">
        <v>0</v>
      </c>
      <c r="F47" s="6">
        <f t="shared" si="2"/>
        <v>0</v>
      </c>
    </row>
    <row r="48" spans="1:6" ht="12.75">
      <c r="A48" s="37" t="s">
        <v>64</v>
      </c>
      <c r="B48" s="6">
        <v>6460.550460333312</v>
      </c>
      <c r="C48" s="6">
        <v>5017.929760164204</v>
      </c>
      <c r="D48" s="6">
        <v>1358.0167056319158</v>
      </c>
      <c r="E48" s="6">
        <v>0</v>
      </c>
      <c r="F48" s="6">
        <f t="shared" si="2"/>
        <v>12836.496926129432</v>
      </c>
    </row>
    <row r="49" spans="1:6" ht="12.75">
      <c r="A49" s="37" t="s">
        <v>65</v>
      </c>
      <c r="B49" s="6">
        <v>0</v>
      </c>
      <c r="C49" s="6">
        <v>0</v>
      </c>
      <c r="D49" s="6">
        <v>0</v>
      </c>
      <c r="E49" s="6">
        <v>0</v>
      </c>
      <c r="F49" s="6">
        <f t="shared" si="2"/>
        <v>0</v>
      </c>
    </row>
    <row r="50" spans="1:6" ht="12.75">
      <c r="A50" s="37" t="s">
        <v>66</v>
      </c>
      <c r="B50" s="6">
        <v>0</v>
      </c>
      <c r="C50" s="6">
        <v>0</v>
      </c>
      <c r="D50" s="6">
        <v>0</v>
      </c>
      <c r="E50" s="6">
        <v>0</v>
      </c>
      <c r="F50" s="6">
        <f t="shared" si="2"/>
        <v>0</v>
      </c>
    </row>
    <row r="51" spans="1:6" ht="12.75">
      <c r="A51" s="37" t="s">
        <v>67</v>
      </c>
      <c r="B51" s="6">
        <v>5726.803613074394</v>
      </c>
      <c r="C51" s="6">
        <v>0</v>
      </c>
      <c r="D51" s="6">
        <v>239.04718324648783</v>
      </c>
      <c r="E51" s="6">
        <v>0</v>
      </c>
      <c r="F51" s="6">
        <f t="shared" si="2"/>
        <v>5965.850796320882</v>
      </c>
    </row>
    <row r="52" spans="1:6" ht="12.75">
      <c r="A52" s="37" t="s">
        <v>68</v>
      </c>
      <c r="B52" s="6">
        <v>0</v>
      </c>
      <c r="C52" s="6">
        <v>0</v>
      </c>
      <c r="D52" s="6">
        <v>0</v>
      </c>
      <c r="E52" s="6">
        <v>0</v>
      </c>
      <c r="F52" s="6">
        <f t="shared" si="2"/>
        <v>0</v>
      </c>
    </row>
    <row r="53" spans="1:6" ht="12.75">
      <c r="A53" s="37" t="s">
        <v>69</v>
      </c>
      <c r="B53" s="6">
        <v>0</v>
      </c>
      <c r="C53" s="6">
        <v>0</v>
      </c>
      <c r="D53" s="6">
        <v>0</v>
      </c>
      <c r="E53" s="6">
        <v>0</v>
      </c>
      <c r="F53" s="6">
        <f t="shared" si="2"/>
        <v>0</v>
      </c>
    </row>
    <row r="54" spans="1:6" ht="12.75">
      <c r="A54" s="37" t="s">
        <v>70</v>
      </c>
      <c r="B54" s="6">
        <v>10115.171107122907</v>
      </c>
      <c r="C54" s="6">
        <v>0</v>
      </c>
      <c r="D54" s="6">
        <v>1224.8334470370564</v>
      </c>
      <c r="E54" s="6">
        <v>0</v>
      </c>
      <c r="F54" s="6">
        <f>SUM(B54:E54)</f>
        <v>11340.004554159965</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454054.02479665715</v>
      </c>
      <c r="C57" s="6">
        <v>632276.1389317242</v>
      </c>
      <c r="D57" s="6">
        <v>52511.17341193004</v>
      </c>
      <c r="E57" s="6">
        <v>0</v>
      </c>
      <c r="F57" s="6">
        <f>SUM(B57:E57)</f>
        <v>1138841.3371403115</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649614.1490646908</v>
      </c>
      <c r="C60" s="6">
        <f>SUM(C6:C58)</f>
        <v>760345.0360545948</v>
      </c>
      <c r="D60" s="6">
        <f>SUM(D6:D58)</f>
        <v>64158.49398071407</v>
      </c>
      <c r="E60" s="6">
        <f>SUM(E6:E58)</f>
        <v>0</v>
      </c>
      <c r="F60" s="6">
        <f>SUM(F6:F58)</f>
        <v>1474117.6790999998</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Italic"Old Faithful Life Insurance Company&amp;R&amp;"Geneva,Bold"UNAUDITED
© NOLHGA</oddHeader>
    <oddFooter>&amp;L&amp;B&amp;IFor member company and association use only.  The data reflects estimates and does not include many costs incurred directly by State Guaranty Associations.  It MAY NOT be utilized in protesting actual assessments made by State Guaranty Associations.</oddFooter>
  </headerFooter>
</worksheet>
</file>

<file path=xl/worksheets/sheet51.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3" width="12.125" style="7" bestFit="1" customWidth="1"/>
    <col min="4" max="4" width="6.25390625" style="7" bestFit="1" customWidth="1"/>
    <col min="5" max="5" width="14.375" style="7" bestFit="1" customWidth="1"/>
    <col min="6" max="6" width="12.1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4" t="s">
        <v>0</v>
      </c>
      <c r="B1" s="127" t="s">
        <v>115</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40866.938168665685</v>
      </c>
      <c r="C6" s="6">
        <v>18150.21551787708</v>
      </c>
      <c r="D6" s="6">
        <v>0</v>
      </c>
      <c r="E6" s="6">
        <v>0</v>
      </c>
      <c r="F6" s="6">
        <f aca="true" t="shared" si="0" ref="F6:F21">SUM(B6:E6)</f>
        <v>59017.15368654276</v>
      </c>
      <c r="H6" s="7" t="s">
        <v>8</v>
      </c>
      <c r="I6" s="8" t="s">
        <v>0</v>
      </c>
    </row>
    <row r="7" spans="1:6" ht="12" customHeight="1">
      <c r="A7" s="37" t="s">
        <v>9</v>
      </c>
      <c r="B7" s="6">
        <v>0</v>
      </c>
      <c r="C7" s="6">
        <v>0</v>
      </c>
      <c r="D7" s="6">
        <v>0</v>
      </c>
      <c r="E7" s="6">
        <v>0</v>
      </c>
      <c r="F7" s="6">
        <f t="shared" si="0"/>
        <v>0</v>
      </c>
    </row>
    <row r="8" spans="1:9" ht="12.75">
      <c r="A8" s="37" t="s">
        <v>10</v>
      </c>
      <c r="B8" s="6">
        <v>554108.8226451002</v>
      </c>
      <c r="C8" s="6">
        <v>939106.315779818</v>
      </c>
      <c r="D8" s="6">
        <v>0</v>
      </c>
      <c r="E8" s="6">
        <v>0</v>
      </c>
      <c r="F8" s="6">
        <f t="shared" si="0"/>
        <v>1493215.138424918</v>
      </c>
      <c r="H8" s="7" t="s">
        <v>0</v>
      </c>
      <c r="I8" s="8" t="s">
        <v>0</v>
      </c>
    </row>
    <row r="9" spans="1:9" ht="12.75">
      <c r="A9" s="37" t="s">
        <v>11</v>
      </c>
      <c r="B9" s="6">
        <v>54219.4516626392</v>
      </c>
      <c r="C9" s="6">
        <v>100610.59379772145</v>
      </c>
      <c r="D9" s="6">
        <v>0</v>
      </c>
      <c r="E9" s="6">
        <v>0</v>
      </c>
      <c r="F9" s="6">
        <f t="shared" si="0"/>
        <v>154830.04546036065</v>
      </c>
      <c r="H9" s="7" t="s">
        <v>0</v>
      </c>
      <c r="I9" s="8" t="s">
        <v>0</v>
      </c>
    </row>
    <row r="10" spans="1:9" ht="12.75">
      <c r="A10" s="37" t="s">
        <v>12</v>
      </c>
      <c r="B10" s="6">
        <v>0</v>
      </c>
      <c r="C10" s="6">
        <v>0</v>
      </c>
      <c r="D10" s="6">
        <v>0</v>
      </c>
      <c r="E10" s="6">
        <v>0</v>
      </c>
      <c r="F10" s="6">
        <f t="shared" si="0"/>
        <v>0</v>
      </c>
      <c r="H10" s="7" t="s">
        <v>13</v>
      </c>
      <c r="I10" s="8">
        <v>286944298</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13794.293555729657</v>
      </c>
      <c r="C13" s="6">
        <v>4844.410669183614</v>
      </c>
      <c r="D13" s="6">
        <v>0</v>
      </c>
      <c r="E13" s="6">
        <v>0</v>
      </c>
      <c r="F13" s="6">
        <f t="shared" si="0"/>
        <v>18638.704224913272</v>
      </c>
      <c r="H13" s="7" t="s">
        <v>18</v>
      </c>
      <c r="I13" s="8">
        <v>37921.87</v>
      </c>
    </row>
    <row r="14" spans="1:9" ht="12.75">
      <c r="A14" s="37" t="s">
        <v>19</v>
      </c>
      <c r="B14" s="6">
        <v>0</v>
      </c>
      <c r="C14" s="6">
        <v>0</v>
      </c>
      <c r="D14" s="6">
        <v>0</v>
      </c>
      <c r="E14" s="6">
        <v>0</v>
      </c>
      <c r="F14" s="6">
        <f t="shared" si="0"/>
        <v>0</v>
      </c>
      <c r="H14" s="7" t="s">
        <v>20</v>
      </c>
      <c r="I14" s="8">
        <v>0</v>
      </c>
    </row>
    <row r="15" spans="1:9" ht="12.75">
      <c r="A15" s="37" t="s">
        <v>21</v>
      </c>
      <c r="B15" s="6">
        <v>837389.9532035709</v>
      </c>
      <c r="C15" s="6">
        <v>654044.8531983433</v>
      </c>
      <c r="D15" s="6">
        <v>0</v>
      </c>
      <c r="E15" s="6">
        <v>0</v>
      </c>
      <c r="F15" s="6">
        <f t="shared" si="0"/>
        <v>1491434.8064019142</v>
      </c>
      <c r="H15" s="7" t="s">
        <v>22</v>
      </c>
      <c r="I15" s="8">
        <v>4243777.66</v>
      </c>
    </row>
    <row r="16" spans="1:6" ht="12.75">
      <c r="A16" s="37" t="s">
        <v>23</v>
      </c>
      <c r="B16" s="6">
        <v>89290.87389272627</v>
      </c>
      <c r="C16" s="6">
        <v>67536.97402396156</v>
      </c>
      <c r="D16" s="6">
        <v>0</v>
      </c>
      <c r="E16" s="6">
        <v>0</v>
      </c>
      <c r="F16" s="6">
        <f t="shared" si="0"/>
        <v>156827.84791668784</v>
      </c>
    </row>
    <row r="17" spans="1:8" ht="12.75">
      <c r="A17" s="37" t="s">
        <v>24</v>
      </c>
      <c r="B17" s="6">
        <v>1098052.3502412133</v>
      </c>
      <c r="C17" s="6">
        <v>266487.5734380253</v>
      </c>
      <c r="D17" s="6">
        <v>0</v>
      </c>
      <c r="E17" s="6">
        <v>0</v>
      </c>
      <c r="F17" s="6">
        <f t="shared" si="0"/>
        <v>1364539.9236792387</v>
      </c>
      <c r="H17" s="7" t="s">
        <v>25</v>
      </c>
    </row>
    <row r="18" spans="1:9" ht="12.75">
      <c r="A18" s="37" t="s">
        <v>26</v>
      </c>
      <c r="B18" s="6">
        <v>316323.80777864973</v>
      </c>
      <c r="C18" s="6">
        <v>616992.4692779953</v>
      </c>
      <c r="D18" s="6">
        <v>0</v>
      </c>
      <c r="E18" s="6">
        <v>0</v>
      </c>
      <c r="F18" s="6">
        <f t="shared" si="0"/>
        <v>933316.277056645</v>
      </c>
      <c r="H18" s="7" t="s">
        <v>27</v>
      </c>
      <c r="I18" s="8">
        <v>202443924.188816</v>
      </c>
    </row>
    <row r="19" spans="1:9" ht="12.75">
      <c r="A19" s="37" t="s">
        <v>28</v>
      </c>
      <c r="B19" s="6">
        <v>583757.7823301201</v>
      </c>
      <c r="C19" s="6">
        <v>742959.6664913197</v>
      </c>
      <c r="D19" s="6">
        <v>0</v>
      </c>
      <c r="E19" s="6">
        <v>0</v>
      </c>
      <c r="F19" s="6">
        <f t="shared" si="0"/>
        <v>1326717.4488214399</v>
      </c>
      <c r="H19" s="7" t="s">
        <v>29</v>
      </c>
      <c r="I19" s="8">
        <v>32137465.3175715</v>
      </c>
    </row>
    <row r="20" spans="1:9" ht="12.75">
      <c r="A20" s="37" t="s">
        <v>30</v>
      </c>
      <c r="B20" s="6">
        <v>121463.66034284794</v>
      </c>
      <c r="C20" s="6">
        <v>196535.7559256573</v>
      </c>
      <c r="D20" s="6">
        <v>0</v>
      </c>
      <c r="E20" s="6">
        <v>0</v>
      </c>
      <c r="F20" s="6">
        <f t="shared" si="0"/>
        <v>317999.4162685052</v>
      </c>
      <c r="H20" s="7" t="s">
        <v>31</v>
      </c>
      <c r="I20" s="8" t="s">
        <v>0</v>
      </c>
    </row>
    <row r="21" spans="1:9" ht="12.75">
      <c r="A21" s="37" t="s">
        <v>32</v>
      </c>
      <c r="B21" s="6">
        <v>78009.44242859924</v>
      </c>
      <c r="C21" s="6">
        <v>160885.0455894892</v>
      </c>
      <c r="D21" s="6">
        <v>0</v>
      </c>
      <c r="E21" s="6">
        <v>0</v>
      </c>
      <c r="F21" s="6">
        <f t="shared" si="0"/>
        <v>238894.48801808845</v>
      </c>
      <c r="H21" s="7" t="s">
        <v>33</v>
      </c>
      <c r="I21" s="8">
        <v>27830305.4936125</v>
      </c>
    </row>
    <row r="22" spans="1:9" ht="12.75">
      <c r="A22" s="37" t="s">
        <v>34</v>
      </c>
      <c r="B22" s="6">
        <v>0</v>
      </c>
      <c r="C22" s="6">
        <v>0</v>
      </c>
      <c r="D22" s="6">
        <v>0</v>
      </c>
      <c r="E22" s="6">
        <v>0</v>
      </c>
      <c r="F22" s="6">
        <f aca="true" t="shared" si="1" ref="F22:F37">SUM(B22:E22)</f>
        <v>0</v>
      </c>
      <c r="H22" s="7" t="s">
        <v>35</v>
      </c>
      <c r="I22" s="8" t="s">
        <v>0</v>
      </c>
    </row>
    <row r="23" spans="1:9" ht="12.75">
      <c r="A23" s="37" t="s">
        <v>36</v>
      </c>
      <c r="B23" s="6">
        <v>112277.37156254865</v>
      </c>
      <c r="C23" s="6">
        <v>64110.099749428315</v>
      </c>
      <c r="D23" s="6">
        <v>0</v>
      </c>
      <c r="E23" s="6">
        <v>0</v>
      </c>
      <c r="F23" s="6">
        <f t="shared" si="1"/>
        <v>176387.47131197696</v>
      </c>
      <c r="H23" s="7" t="s">
        <v>37</v>
      </c>
      <c r="I23" s="8">
        <v>381031</v>
      </c>
    </row>
    <row r="24" spans="1:6" ht="12.75">
      <c r="A24" s="37" t="s">
        <v>38</v>
      </c>
      <c r="B24" s="6">
        <v>0</v>
      </c>
      <c r="C24" s="6">
        <v>0</v>
      </c>
      <c r="D24" s="6">
        <v>0</v>
      </c>
      <c r="E24" s="6">
        <v>0</v>
      </c>
      <c r="F24" s="6">
        <f t="shared" si="1"/>
        <v>0</v>
      </c>
    </row>
    <row r="25" spans="1:9" ht="12.75">
      <c r="A25" s="37" t="s">
        <v>39</v>
      </c>
      <c r="B25" s="6">
        <v>143558.0569803019</v>
      </c>
      <c r="C25" s="6">
        <v>242242.0185799581</v>
      </c>
      <c r="D25" s="6">
        <v>0</v>
      </c>
      <c r="E25" s="6">
        <v>0</v>
      </c>
      <c r="F25" s="6">
        <f t="shared" si="1"/>
        <v>385800.07556026</v>
      </c>
      <c r="H25" s="7" t="s">
        <v>40</v>
      </c>
      <c r="I25" s="8">
        <f>SUM(I10:I15)-SUM(I18:I23)</f>
        <v>28433271.53000003</v>
      </c>
    </row>
    <row r="26" spans="1:9" ht="12.75">
      <c r="A26" s="37" t="s">
        <v>41</v>
      </c>
      <c r="B26" s="6">
        <v>0</v>
      </c>
      <c r="C26" s="6">
        <v>0</v>
      </c>
      <c r="D26" s="6">
        <v>0</v>
      </c>
      <c r="E26" s="6">
        <v>0</v>
      </c>
      <c r="F26" s="6">
        <f t="shared" si="1"/>
        <v>0</v>
      </c>
      <c r="H26" s="7" t="s">
        <v>42</v>
      </c>
      <c r="I26" s="8">
        <f>+F60</f>
        <v>28433271.529999997</v>
      </c>
    </row>
    <row r="27" spans="1:6" ht="12.75">
      <c r="A27" s="37" t="s">
        <v>43</v>
      </c>
      <c r="B27" s="6">
        <v>140906.10487789923</v>
      </c>
      <c r="C27" s="6">
        <v>149611.34524092672</v>
      </c>
      <c r="D27" s="6">
        <v>0</v>
      </c>
      <c r="E27" s="6">
        <v>0</v>
      </c>
      <c r="F27" s="6">
        <f t="shared" si="1"/>
        <v>290517.45011882595</v>
      </c>
    </row>
    <row r="28" spans="1:6" ht="12.75">
      <c r="A28" s="37" t="s">
        <v>44</v>
      </c>
      <c r="B28" s="6">
        <v>0</v>
      </c>
      <c r="C28" s="6">
        <v>0</v>
      </c>
      <c r="D28" s="6">
        <v>0</v>
      </c>
      <c r="E28" s="6">
        <v>0</v>
      </c>
      <c r="F28" s="6">
        <f t="shared" si="1"/>
        <v>0</v>
      </c>
    </row>
    <row r="29" spans="1:6" ht="12.75">
      <c r="A29" s="37" t="s">
        <v>45</v>
      </c>
      <c r="B29" s="6">
        <v>1169270.8764681937</v>
      </c>
      <c r="C29" s="6">
        <v>3217979.887492328</v>
      </c>
      <c r="D29" s="6">
        <v>0</v>
      </c>
      <c r="E29" s="6">
        <v>0</v>
      </c>
      <c r="F29" s="6">
        <f t="shared" si="1"/>
        <v>4387250.763960522</v>
      </c>
    </row>
    <row r="30" spans="1:6" ht="12.75">
      <c r="A30" s="37" t="s">
        <v>46</v>
      </c>
      <c r="B30" s="6">
        <v>9117.2222843557</v>
      </c>
      <c r="C30" s="6">
        <v>9502.228364030858</v>
      </c>
      <c r="D30" s="6">
        <v>0</v>
      </c>
      <c r="E30" s="6">
        <v>0</v>
      </c>
      <c r="F30" s="6">
        <f t="shared" si="1"/>
        <v>18619.450648386555</v>
      </c>
    </row>
    <row r="31" spans="1:6" ht="12.75">
      <c r="A31" s="37" t="s">
        <v>47</v>
      </c>
      <c r="B31" s="6">
        <v>41049.17670298733</v>
      </c>
      <c r="C31" s="6">
        <v>44272.46173021032</v>
      </c>
      <c r="D31" s="6">
        <v>0</v>
      </c>
      <c r="E31" s="6">
        <v>0</v>
      </c>
      <c r="F31" s="6">
        <f t="shared" si="1"/>
        <v>85321.63843319766</v>
      </c>
    </row>
    <row r="32" spans="1:6" ht="12.75">
      <c r="A32" s="37" t="s">
        <v>48</v>
      </c>
      <c r="B32" s="6">
        <v>128382.05222816375</v>
      </c>
      <c r="C32" s="6">
        <v>170613.86165117388</v>
      </c>
      <c r="D32" s="6">
        <v>0</v>
      </c>
      <c r="E32" s="6">
        <v>0</v>
      </c>
      <c r="F32" s="6">
        <f t="shared" si="1"/>
        <v>298995.9138793376</v>
      </c>
    </row>
    <row r="33" spans="1:6" ht="12.75">
      <c r="A33" s="37" t="s">
        <v>49</v>
      </c>
      <c r="B33" s="6">
        <v>181233.91226245416</v>
      </c>
      <c r="C33" s="6">
        <v>290751.3834616257</v>
      </c>
      <c r="D33" s="6">
        <v>0</v>
      </c>
      <c r="E33" s="6">
        <v>0</v>
      </c>
      <c r="F33" s="6">
        <f t="shared" si="1"/>
        <v>471985.2957240799</v>
      </c>
    </row>
    <row r="34" spans="1:6" ht="12.75">
      <c r="A34" s="37" t="s">
        <v>50</v>
      </c>
      <c r="B34" s="6">
        <v>159287.48215164975</v>
      </c>
      <c r="C34" s="6">
        <v>241455.82840381475</v>
      </c>
      <c r="D34" s="6">
        <v>0</v>
      </c>
      <c r="E34" s="6">
        <v>0</v>
      </c>
      <c r="F34" s="6">
        <f t="shared" si="1"/>
        <v>400743.3105554645</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153031.24072734895</v>
      </c>
      <c r="C37" s="6">
        <v>230182.77283978128</v>
      </c>
      <c r="D37" s="6">
        <v>0</v>
      </c>
      <c r="E37" s="6">
        <v>0</v>
      </c>
      <c r="F37" s="6">
        <f t="shared" si="1"/>
        <v>383214.0135671302</v>
      </c>
    </row>
    <row r="38" spans="1:6" ht="12.75">
      <c r="A38" s="37" t="s">
        <v>54</v>
      </c>
      <c r="B38" s="6">
        <v>0</v>
      </c>
      <c r="C38" s="6">
        <v>0</v>
      </c>
      <c r="D38" s="6">
        <v>0</v>
      </c>
      <c r="E38" s="6">
        <v>0</v>
      </c>
      <c r="F38" s="6">
        <f aca="true" t="shared" si="2" ref="F38:F53">SUM(B38:E38)</f>
        <v>0</v>
      </c>
    </row>
    <row r="39" spans="1:6" ht="12.75">
      <c r="A39" s="37" t="s">
        <v>55</v>
      </c>
      <c r="B39" s="6">
        <v>355454.96441335935</v>
      </c>
      <c r="C39" s="6">
        <v>249085.06625468188</v>
      </c>
      <c r="D39" s="6">
        <v>0</v>
      </c>
      <c r="E39" s="6">
        <v>0</v>
      </c>
      <c r="F39" s="6">
        <f t="shared" si="2"/>
        <v>604540.0306680412</v>
      </c>
    </row>
    <row r="40" spans="1:6" ht="12.75">
      <c r="A40" s="37" t="s">
        <v>56</v>
      </c>
      <c r="B40" s="6">
        <v>137229.37315835492</v>
      </c>
      <c r="C40" s="6">
        <v>86588.28343010817</v>
      </c>
      <c r="D40" s="6">
        <v>0</v>
      </c>
      <c r="E40" s="6">
        <v>0</v>
      </c>
      <c r="F40" s="6">
        <f t="shared" si="2"/>
        <v>223817.6565884631</v>
      </c>
    </row>
    <row r="41" spans="1:6" ht="12.75">
      <c r="A41" s="37" t="s">
        <v>57</v>
      </c>
      <c r="B41" s="6">
        <v>1071821.3431315003</v>
      </c>
      <c r="C41" s="6">
        <v>568212.1209156396</v>
      </c>
      <c r="D41" s="6">
        <v>0</v>
      </c>
      <c r="E41" s="6">
        <v>0</v>
      </c>
      <c r="F41" s="6">
        <f t="shared" si="2"/>
        <v>1640033.46404714</v>
      </c>
    </row>
    <row r="42" spans="1:6" ht="12.75">
      <c r="A42" s="37" t="s">
        <v>58</v>
      </c>
      <c r="B42" s="6">
        <v>817747.4405979557</v>
      </c>
      <c r="C42" s="6">
        <v>830260.2339870291</v>
      </c>
      <c r="D42" s="6">
        <v>0</v>
      </c>
      <c r="E42" s="6">
        <v>0</v>
      </c>
      <c r="F42" s="6">
        <f t="shared" si="2"/>
        <v>1648007.6745849848</v>
      </c>
    </row>
    <row r="43" spans="1:6" ht="12.75">
      <c r="A43" s="37" t="s">
        <v>59</v>
      </c>
      <c r="B43" s="6">
        <v>917940.2812859872</v>
      </c>
      <c r="C43" s="6">
        <v>973988.714771182</v>
      </c>
      <c r="D43" s="6">
        <v>0</v>
      </c>
      <c r="E43" s="6">
        <v>0</v>
      </c>
      <c r="F43" s="6">
        <f t="shared" si="2"/>
        <v>1891928.9960571693</v>
      </c>
    </row>
    <row r="44" spans="1:6" ht="12.75">
      <c r="A44" s="37" t="s">
        <v>60</v>
      </c>
      <c r="B44" s="6">
        <v>0</v>
      </c>
      <c r="C44" s="6">
        <v>0</v>
      </c>
      <c r="D44" s="6">
        <v>0</v>
      </c>
      <c r="E44" s="6">
        <v>0</v>
      </c>
      <c r="F44" s="6">
        <f t="shared" si="2"/>
        <v>0</v>
      </c>
    </row>
    <row r="45" spans="1:6" ht="12.75">
      <c r="A45" s="37" t="s">
        <v>61</v>
      </c>
      <c r="B45" s="6">
        <v>0</v>
      </c>
      <c r="C45" s="6">
        <v>0</v>
      </c>
      <c r="D45" s="6">
        <v>0</v>
      </c>
      <c r="E45" s="6">
        <v>0</v>
      </c>
      <c r="F45" s="6">
        <f t="shared" si="2"/>
        <v>0</v>
      </c>
    </row>
    <row r="46" spans="1:6" ht="12.75">
      <c r="A46" s="37" t="s">
        <v>62</v>
      </c>
      <c r="B46" s="6">
        <v>7212.490171353865</v>
      </c>
      <c r="C46" s="6">
        <v>17702.11856156045</v>
      </c>
      <c r="D46" s="6">
        <v>0</v>
      </c>
      <c r="E46" s="6">
        <v>0</v>
      </c>
      <c r="F46" s="6">
        <f t="shared" si="2"/>
        <v>24914.608732914316</v>
      </c>
    </row>
    <row r="47" spans="1:6" ht="12.75">
      <c r="A47" s="37" t="s">
        <v>63</v>
      </c>
      <c r="B47" s="6">
        <v>77214.98229887403</v>
      </c>
      <c r="C47" s="6">
        <v>25527.972423740604</v>
      </c>
      <c r="D47" s="6">
        <v>0</v>
      </c>
      <c r="E47" s="6">
        <v>0</v>
      </c>
      <c r="F47" s="6">
        <f t="shared" si="2"/>
        <v>102742.95472261464</v>
      </c>
    </row>
    <row r="48" spans="1:6" ht="12.75">
      <c r="A48" s="37" t="s">
        <v>64</v>
      </c>
      <c r="B48" s="6">
        <v>199648.26648111807</v>
      </c>
      <c r="C48" s="6">
        <v>42737.05642095475</v>
      </c>
      <c r="D48" s="6">
        <v>0</v>
      </c>
      <c r="E48" s="6">
        <v>0</v>
      </c>
      <c r="F48" s="6">
        <f t="shared" si="2"/>
        <v>242385.32290207283</v>
      </c>
    </row>
    <row r="49" spans="1:6" ht="12.75">
      <c r="A49" s="37" t="s">
        <v>65</v>
      </c>
      <c r="B49" s="6">
        <v>47039.59885806245</v>
      </c>
      <c r="C49" s="6">
        <v>77349.06092477104</v>
      </c>
      <c r="D49" s="6">
        <v>0</v>
      </c>
      <c r="E49" s="6">
        <v>0</v>
      </c>
      <c r="F49" s="6">
        <f t="shared" si="2"/>
        <v>124388.65978283348</v>
      </c>
    </row>
    <row r="50" spans="1:6" ht="12.75">
      <c r="A50" s="37" t="s">
        <v>66</v>
      </c>
      <c r="B50" s="6">
        <v>404088.7105986826</v>
      </c>
      <c r="C50" s="6">
        <v>240487.0225129322</v>
      </c>
      <c r="D50" s="6">
        <v>0</v>
      </c>
      <c r="E50" s="6">
        <v>0</v>
      </c>
      <c r="F50" s="6">
        <f t="shared" si="2"/>
        <v>644575.7331116148</v>
      </c>
    </row>
    <row r="51" spans="1:6" ht="12.75">
      <c r="A51" s="37" t="s">
        <v>67</v>
      </c>
      <c r="B51" s="6">
        <v>115384.02695459504</v>
      </c>
      <c r="C51" s="6">
        <v>124063.03736393407</v>
      </c>
      <c r="D51" s="6">
        <v>0</v>
      </c>
      <c r="E51" s="6">
        <v>0</v>
      </c>
      <c r="F51" s="6">
        <f t="shared" si="2"/>
        <v>239447.0643185291</v>
      </c>
    </row>
    <row r="52" spans="1:6" ht="12.75">
      <c r="A52" s="37" t="s">
        <v>68</v>
      </c>
      <c r="B52" s="6">
        <v>22357.728808814198</v>
      </c>
      <c r="C52" s="6">
        <v>12682.022272632807</v>
      </c>
      <c r="D52" s="6">
        <v>0</v>
      </c>
      <c r="E52" s="6">
        <v>0</v>
      </c>
      <c r="F52" s="6">
        <f t="shared" si="2"/>
        <v>35039.751081447</v>
      </c>
    </row>
    <row r="53" spans="1:6" ht="12.75">
      <c r="A53" s="37" t="s">
        <v>69</v>
      </c>
      <c r="B53" s="6">
        <v>125390.37753273401</v>
      </c>
      <c r="C53" s="6">
        <v>72436.08627353393</v>
      </c>
      <c r="D53" s="6">
        <v>0</v>
      </c>
      <c r="E53" s="6">
        <v>0</v>
      </c>
      <c r="F53" s="6">
        <f t="shared" si="2"/>
        <v>197826.46380626794</v>
      </c>
    </row>
    <row r="54" spans="1:6" ht="12.75">
      <c r="A54" s="37" t="s">
        <v>70</v>
      </c>
      <c r="B54" s="6">
        <v>1904716.6875198563</v>
      </c>
      <c r="C54" s="6">
        <v>4337179.356465506</v>
      </c>
      <c r="D54" s="6">
        <v>0</v>
      </c>
      <c r="E54" s="6">
        <v>0</v>
      </c>
      <c r="F54" s="6">
        <f>SUM(B54:E54)</f>
        <v>6241896.043985363</v>
      </c>
    </row>
    <row r="55" spans="1:6" ht="12.75">
      <c r="A55" s="37" t="s">
        <v>71</v>
      </c>
      <c r="B55" s="6">
        <v>5071.312555502235</v>
      </c>
      <c r="C55" s="6">
        <v>1233.3762872756795</v>
      </c>
      <c r="D55" s="6">
        <v>0</v>
      </c>
      <c r="E55" s="6">
        <v>0</v>
      </c>
      <c r="F55" s="6">
        <f>SUM(B55:E55)</f>
        <v>6304.688842777915</v>
      </c>
    </row>
    <row r="56" spans="1:6" ht="12.75">
      <c r="A56" s="37" t="s">
        <v>72</v>
      </c>
      <c r="B56" s="6">
        <v>0</v>
      </c>
      <c r="C56" s="6">
        <v>0</v>
      </c>
      <c r="D56" s="6">
        <v>0</v>
      </c>
      <c r="E56" s="6">
        <v>0</v>
      </c>
      <c r="F56" s="6">
        <f>SUM(B56:E56)</f>
        <v>0</v>
      </c>
    </row>
    <row r="57" spans="1:6" ht="12.75">
      <c r="A57" s="37" t="s">
        <v>73</v>
      </c>
      <c r="B57" s="6">
        <v>58367.41479553326</v>
      </c>
      <c r="C57" s="6">
        <v>52788.3682537991</v>
      </c>
      <c r="D57" s="6">
        <v>0</v>
      </c>
      <c r="E57" s="6">
        <v>0</v>
      </c>
      <c r="F57" s="6">
        <f>SUM(B57:E57)</f>
        <v>111155.78304933236</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12292075.87165805</v>
      </c>
      <c r="C60" s="6">
        <f>SUM(C6:C58)</f>
        <v>16141195.658341948</v>
      </c>
      <c r="D60" s="6">
        <f>SUM(D6:D58)</f>
        <v>0</v>
      </c>
      <c r="E60" s="6">
        <f>SUM(E6:E58)</f>
        <v>0</v>
      </c>
      <c r="F60" s="6">
        <f>SUM(F6:F58)</f>
        <v>28433271.529999997</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Italic"Pacific Standard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Guaranty Associations.</oddFooter>
  </headerFooter>
</worksheet>
</file>

<file path=xl/worksheets/sheet52.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3" width="12.125" style="7" bestFit="1" customWidth="1"/>
    <col min="4" max="4" width="11.875" style="7" customWidth="1"/>
    <col min="5" max="5" width="14.375" style="7" bestFit="1" customWidth="1"/>
    <col min="6" max="6" width="12.1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4" t="s">
        <v>0</v>
      </c>
      <c r="B1" s="127" t="s">
        <v>295</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237184.3551984966</v>
      </c>
      <c r="E6" s="6">
        <v>0</v>
      </c>
      <c r="F6" s="6">
        <f aca="true" t="shared" si="0" ref="F6:F53">SUM(B6:E6)</f>
        <v>237184.3551984966</v>
      </c>
      <c r="H6" s="7" t="s">
        <v>8</v>
      </c>
      <c r="I6" s="8" t="s">
        <v>0</v>
      </c>
    </row>
    <row r="7" spans="1:6" ht="12" customHeight="1">
      <c r="A7" s="37" t="s">
        <v>9</v>
      </c>
      <c r="B7" s="6">
        <v>0</v>
      </c>
      <c r="C7" s="6">
        <v>0</v>
      </c>
      <c r="D7" s="6">
        <v>1349</v>
      </c>
      <c r="E7" s="6">
        <v>0</v>
      </c>
      <c r="F7" s="6">
        <f t="shared" si="0"/>
        <v>1349</v>
      </c>
    </row>
    <row r="8" spans="1:9" ht="12.75">
      <c r="A8" s="37" t="s">
        <v>10</v>
      </c>
      <c r="B8" s="6">
        <v>0</v>
      </c>
      <c r="C8" s="6">
        <v>0</v>
      </c>
      <c r="D8" s="6">
        <v>227643.71233193483</v>
      </c>
      <c r="E8" s="6">
        <v>0</v>
      </c>
      <c r="F8" s="6">
        <f t="shared" si="0"/>
        <v>227643.71233193483</v>
      </c>
      <c r="H8" s="7" t="s">
        <v>0</v>
      </c>
      <c r="I8" s="8" t="s">
        <v>0</v>
      </c>
    </row>
    <row r="9" spans="1:9" ht="12.75">
      <c r="A9" s="37" t="s">
        <v>11</v>
      </c>
      <c r="B9" s="6">
        <v>0</v>
      </c>
      <c r="C9" s="6">
        <v>0</v>
      </c>
      <c r="D9" s="6">
        <v>23488.840424864524</v>
      </c>
      <c r="E9" s="6">
        <v>0</v>
      </c>
      <c r="F9" s="6">
        <f t="shared" si="0"/>
        <v>23488.840424864524</v>
      </c>
      <c r="H9" s="7" t="s">
        <v>0</v>
      </c>
      <c r="I9" s="8" t="s">
        <v>0</v>
      </c>
    </row>
    <row r="10" spans="1:9" ht="12.75">
      <c r="A10" s="37" t="s">
        <v>12</v>
      </c>
      <c r="B10" s="6">
        <v>0</v>
      </c>
      <c r="C10" s="6">
        <v>0</v>
      </c>
      <c r="D10" s="6">
        <v>689111.9140406149</v>
      </c>
      <c r="E10" s="6">
        <v>0</v>
      </c>
      <c r="F10" s="6">
        <f t="shared" si="0"/>
        <v>689111.9140406149</v>
      </c>
      <c r="H10" s="7" t="s">
        <v>13</v>
      </c>
      <c r="I10" s="8">
        <v>0</v>
      </c>
    </row>
    <row r="11" spans="1:6" ht="12.75">
      <c r="A11" s="37" t="s">
        <v>14</v>
      </c>
      <c r="B11" s="6">
        <v>0</v>
      </c>
      <c r="C11" s="6">
        <v>0</v>
      </c>
      <c r="D11" s="6">
        <v>73699.48765368626</v>
      </c>
      <c r="E11" s="6">
        <v>0</v>
      </c>
      <c r="F11" s="6">
        <f t="shared" si="0"/>
        <v>73699.48765368626</v>
      </c>
    </row>
    <row r="12" spans="1:8" ht="12.75">
      <c r="A12" s="37" t="s">
        <v>15</v>
      </c>
      <c r="B12" s="6">
        <v>0</v>
      </c>
      <c r="C12" s="6">
        <v>0</v>
      </c>
      <c r="D12" s="6">
        <v>21233.134538760274</v>
      </c>
      <c r="E12" s="6">
        <v>0</v>
      </c>
      <c r="F12" s="6">
        <f t="shared" si="0"/>
        <v>21233.134538760274</v>
      </c>
      <c r="H12" s="7" t="s">
        <v>16</v>
      </c>
    </row>
    <row r="13" spans="1:9" ht="12.75">
      <c r="A13" s="37" t="s">
        <v>17</v>
      </c>
      <c r="B13" s="6">
        <v>0</v>
      </c>
      <c r="C13" s="6">
        <v>0</v>
      </c>
      <c r="D13" s="6">
        <v>19134.869539203566</v>
      </c>
      <c r="E13" s="6">
        <v>0</v>
      </c>
      <c r="F13" s="6">
        <f t="shared" si="0"/>
        <v>19134.869539203566</v>
      </c>
      <c r="H13" s="7" t="s">
        <v>18</v>
      </c>
      <c r="I13" s="8">
        <v>25683186.72</v>
      </c>
    </row>
    <row r="14" spans="1:9" ht="12.75">
      <c r="A14" s="37" t="s">
        <v>19</v>
      </c>
      <c r="B14" s="6">
        <v>0</v>
      </c>
      <c r="C14" s="6">
        <v>0</v>
      </c>
      <c r="D14" s="6">
        <v>9105.5057604955</v>
      </c>
      <c r="E14" s="6">
        <v>0</v>
      </c>
      <c r="F14" s="6">
        <f t="shared" si="0"/>
        <v>9105.5057604955</v>
      </c>
      <c r="H14" s="7" t="s">
        <v>20</v>
      </c>
      <c r="I14" s="8">
        <v>2797991</v>
      </c>
    </row>
    <row r="15" spans="1:9" ht="12.75">
      <c r="A15" s="37" t="s">
        <v>21</v>
      </c>
      <c r="B15" s="6">
        <v>0</v>
      </c>
      <c r="C15" s="6">
        <v>0</v>
      </c>
      <c r="D15" s="6">
        <v>4946815.418142862</v>
      </c>
      <c r="E15" s="6">
        <v>0</v>
      </c>
      <c r="F15" s="6">
        <f t="shared" si="0"/>
        <v>4946815.418142862</v>
      </c>
      <c r="H15" s="7" t="s">
        <v>22</v>
      </c>
      <c r="I15" s="8">
        <v>1780850.525</v>
      </c>
    </row>
    <row r="16" spans="1:6" ht="12.75">
      <c r="A16" s="37" t="s">
        <v>23</v>
      </c>
      <c r="B16" s="6">
        <v>0</v>
      </c>
      <c r="C16" s="6">
        <v>0</v>
      </c>
      <c r="D16" s="6">
        <v>1976881.2509712302</v>
      </c>
      <c r="E16" s="6">
        <v>0</v>
      </c>
      <c r="F16" s="6">
        <f t="shared" si="0"/>
        <v>1976881.2509712302</v>
      </c>
    </row>
    <row r="17" spans="1:8" ht="12.75">
      <c r="A17" s="37" t="s">
        <v>24</v>
      </c>
      <c r="B17" s="6">
        <v>0</v>
      </c>
      <c r="C17" s="6">
        <v>0</v>
      </c>
      <c r="D17" s="6">
        <v>33959</v>
      </c>
      <c r="E17" s="6">
        <v>0</v>
      </c>
      <c r="F17" s="6">
        <f t="shared" si="0"/>
        <v>33959</v>
      </c>
      <c r="H17" s="7" t="s">
        <v>25</v>
      </c>
    </row>
    <row r="18" spans="1:9" ht="12.75">
      <c r="A18" s="37" t="s">
        <v>26</v>
      </c>
      <c r="B18" s="6">
        <v>0</v>
      </c>
      <c r="C18" s="6">
        <v>0</v>
      </c>
      <c r="D18" s="6">
        <v>16501.16590638346</v>
      </c>
      <c r="E18" s="6">
        <v>0</v>
      </c>
      <c r="F18" s="6">
        <f t="shared" si="0"/>
        <v>16501.16590638346</v>
      </c>
      <c r="H18" s="7" t="s">
        <v>27</v>
      </c>
      <c r="I18" s="8">
        <v>0</v>
      </c>
    </row>
    <row r="19" spans="1:9" ht="12.75">
      <c r="A19" s="37" t="s">
        <v>28</v>
      </c>
      <c r="B19" s="6">
        <v>0</v>
      </c>
      <c r="C19" s="6">
        <v>0</v>
      </c>
      <c r="D19" s="6">
        <v>136968.42038646643</v>
      </c>
      <c r="E19" s="6">
        <v>0</v>
      </c>
      <c r="F19" s="6">
        <f t="shared" si="0"/>
        <v>136968.42038646643</v>
      </c>
      <c r="H19" s="7" t="s">
        <v>29</v>
      </c>
      <c r="I19" s="8">
        <v>0</v>
      </c>
    </row>
    <row r="20" spans="1:9" ht="12.75">
      <c r="A20" s="37" t="s">
        <v>30</v>
      </c>
      <c r="B20" s="6">
        <v>0</v>
      </c>
      <c r="C20" s="6">
        <v>0</v>
      </c>
      <c r="D20" s="6">
        <v>136821.4072105093</v>
      </c>
      <c r="E20" s="6">
        <v>0</v>
      </c>
      <c r="F20" s="6">
        <f t="shared" si="0"/>
        <v>136821.4072105093</v>
      </c>
      <c r="H20" s="7" t="s">
        <v>31</v>
      </c>
      <c r="I20" s="8" t="s">
        <v>0</v>
      </c>
    </row>
    <row r="21" spans="1:9" ht="12.75">
      <c r="A21" s="37" t="s">
        <v>32</v>
      </c>
      <c r="B21" s="6">
        <v>0</v>
      </c>
      <c r="C21" s="6">
        <v>0</v>
      </c>
      <c r="D21" s="6">
        <v>12607.426827976327</v>
      </c>
      <c r="E21" s="6">
        <v>0</v>
      </c>
      <c r="F21" s="6">
        <f t="shared" si="0"/>
        <v>12607.426827976327</v>
      </c>
      <c r="H21" s="7" t="s">
        <v>33</v>
      </c>
      <c r="I21" s="8">
        <v>0</v>
      </c>
    </row>
    <row r="22" spans="1:9" ht="12.75">
      <c r="A22" s="37" t="s">
        <v>34</v>
      </c>
      <c r="B22" s="6">
        <v>0</v>
      </c>
      <c r="C22" s="6">
        <v>0</v>
      </c>
      <c r="D22" s="6">
        <v>126032.80794546218</v>
      </c>
      <c r="E22" s="6">
        <v>0</v>
      </c>
      <c r="F22" s="6">
        <f t="shared" si="0"/>
        <v>126032.80794546218</v>
      </c>
      <c r="H22" s="7" t="s">
        <v>35</v>
      </c>
      <c r="I22" s="8" t="s">
        <v>0</v>
      </c>
    </row>
    <row r="23" spans="1:9" ht="12.75">
      <c r="A23" s="37" t="s">
        <v>36</v>
      </c>
      <c r="B23" s="6">
        <v>0</v>
      </c>
      <c r="C23" s="6">
        <v>0</v>
      </c>
      <c r="D23" s="6">
        <v>137746</v>
      </c>
      <c r="E23" s="6">
        <v>0</v>
      </c>
      <c r="F23" s="6">
        <f t="shared" si="0"/>
        <v>137746</v>
      </c>
      <c r="H23" s="7" t="s">
        <v>37</v>
      </c>
      <c r="I23" s="8">
        <v>14572594</v>
      </c>
    </row>
    <row r="24" spans="1:6" ht="12.75">
      <c r="A24" s="37" t="s">
        <v>38</v>
      </c>
      <c r="B24" s="6">
        <v>0</v>
      </c>
      <c r="C24" s="6">
        <v>0</v>
      </c>
      <c r="D24" s="6">
        <v>95269.85762365465</v>
      </c>
      <c r="E24" s="6">
        <v>0</v>
      </c>
      <c r="F24" s="6">
        <f t="shared" si="0"/>
        <v>95269.85762365465</v>
      </c>
    </row>
    <row r="25" spans="1:9" ht="12.75">
      <c r="A25" s="37" t="s">
        <v>39</v>
      </c>
      <c r="B25" s="6">
        <v>0</v>
      </c>
      <c r="C25" s="6">
        <v>0</v>
      </c>
      <c r="D25" s="6">
        <v>4136.876668208837</v>
      </c>
      <c r="E25" s="6">
        <v>0</v>
      </c>
      <c r="F25" s="6">
        <f t="shared" si="0"/>
        <v>4136.876668208837</v>
      </c>
      <c r="H25" s="7" t="s">
        <v>40</v>
      </c>
      <c r="I25" s="8">
        <f>SUM(I10:I15)-SUM(I18:I23)</f>
        <v>15689434.244999997</v>
      </c>
    </row>
    <row r="26" spans="1:9" ht="12.75">
      <c r="A26" s="37" t="s">
        <v>41</v>
      </c>
      <c r="B26" s="6">
        <v>0</v>
      </c>
      <c r="C26" s="6">
        <v>0</v>
      </c>
      <c r="D26" s="6">
        <v>207572.26494442578</v>
      </c>
      <c r="E26" s="6">
        <v>0</v>
      </c>
      <c r="F26" s="6">
        <f t="shared" si="0"/>
        <v>207572.26494442578</v>
      </c>
      <c r="H26" s="7" t="s">
        <v>42</v>
      </c>
      <c r="I26" s="8">
        <f>+F60</f>
        <v>15689434.245000003</v>
      </c>
    </row>
    <row r="27" spans="1:6" ht="12.75">
      <c r="A27" s="37" t="s">
        <v>43</v>
      </c>
      <c r="B27" s="6">
        <v>0</v>
      </c>
      <c r="C27" s="6">
        <v>0</v>
      </c>
      <c r="D27" s="6">
        <v>46013.99401249972</v>
      </c>
      <c r="E27" s="6">
        <v>0</v>
      </c>
      <c r="F27" s="6">
        <f t="shared" si="0"/>
        <v>46013.99401249972</v>
      </c>
    </row>
    <row r="28" spans="1:6" ht="12.75">
      <c r="A28" s="37" t="s">
        <v>44</v>
      </c>
      <c r="B28" s="6">
        <v>0</v>
      </c>
      <c r="C28" s="6">
        <v>0</v>
      </c>
      <c r="D28" s="6">
        <v>520204.0534368149</v>
      </c>
      <c r="E28" s="6">
        <v>0</v>
      </c>
      <c r="F28" s="6">
        <f t="shared" si="0"/>
        <v>520204.0534368149</v>
      </c>
    </row>
    <row r="29" spans="1:6" ht="12.75">
      <c r="A29" s="37" t="s">
        <v>45</v>
      </c>
      <c r="B29" s="6">
        <v>0</v>
      </c>
      <c r="C29" s="6">
        <v>0</v>
      </c>
      <c r="D29" s="6">
        <v>61747.082441890845</v>
      </c>
      <c r="E29" s="6">
        <v>0</v>
      </c>
      <c r="F29" s="6">
        <f t="shared" si="0"/>
        <v>61747.082441890845</v>
      </c>
    </row>
    <row r="30" spans="1:6" ht="12.75">
      <c r="A30" s="37" t="s">
        <v>46</v>
      </c>
      <c r="B30" s="6">
        <v>0</v>
      </c>
      <c r="C30" s="6">
        <v>0</v>
      </c>
      <c r="D30" s="6">
        <v>20082.356365406726</v>
      </c>
      <c r="E30" s="6">
        <v>0</v>
      </c>
      <c r="F30" s="6">
        <f t="shared" si="0"/>
        <v>20082.356365406726</v>
      </c>
    </row>
    <row r="31" spans="1:6" ht="12.75">
      <c r="A31" s="37" t="s">
        <v>47</v>
      </c>
      <c r="B31" s="6">
        <v>0</v>
      </c>
      <c r="C31" s="6">
        <v>0</v>
      </c>
      <c r="D31" s="6">
        <v>110682.16490918686</v>
      </c>
      <c r="E31" s="6">
        <v>0</v>
      </c>
      <c r="F31" s="6">
        <f t="shared" si="0"/>
        <v>110682.16490918686</v>
      </c>
    </row>
    <row r="32" spans="1:6" ht="12.75">
      <c r="A32" s="37" t="s">
        <v>48</v>
      </c>
      <c r="B32" s="6">
        <v>0</v>
      </c>
      <c r="C32" s="6">
        <v>0</v>
      </c>
      <c r="D32" s="6">
        <v>7813.859558596188</v>
      </c>
      <c r="E32" s="6">
        <v>0</v>
      </c>
      <c r="F32" s="6">
        <f t="shared" si="0"/>
        <v>7813.859558596188</v>
      </c>
    </row>
    <row r="33" spans="1:6" ht="12.75">
      <c r="A33" s="37" t="s">
        <v>49</v>
      </c>
      <c r="B33" s="6">
        <v>0</v>
      </c>
      <c r="C33" s="6">
        <v>0</v>
      </c>
      <c r="D33" s="6">
        <v>7830.525208249048</v>
      </c>
      <c r="E33" s="6">
        <v>0</v>
      </c>
      <c r="F33" s="6">
        <f t="shared" si="0"/>
        <v>7830.525208249048</v>
      </c>
    </row>
    <row r="34" spans="1:6" ht="12.75">
      <c r="A34" s="37" t="s">
        <v>50</v>
      </c>
      <c r="B34" s="6">
        <v>0</v>
      </c>
      <c r="C34" s="6">
        <v>0</v>
      </c>
      <c r="D34" s="6">
        <v>175967.54579750757</v>
      </c>
      <c r="E34" s="6">
        <v>0</v>
      </c>
      <c r="F34" s="6">
        <f t="shared" si="0"/>
        <v>175967.54579750757</v>
      </c>
    </row>
    <row r="35" spans="1:6" ht="12.75">
      <c r="A35" s="37" t="s">
        <v>51</v>
      </c>
      <c r="B35" s="6">
        <v>0</v>
      </c>
      <c r="C35" s="6">
        <v>0</v>
      </c>
      <c r="D35" s="6">
        <v>0</v>
      </c>
      <c r="E35" s="6">
        <v>0</v>
      </c>
      <c r="F35" s="6">
        <f t="shared" si="0"/>
        <v>0</v>
      </c>
    </row>
    <row r="36" spans="1:6" ht="12.75">
      <c r="A36" s="37" t="s">
        <v>52</v>
      </c>
      <c r="B36" s="6">
        <v>0</v>
      </c>
      <c r="C36" s="6">
        <v>0</v>
      </c>
      <c r="D36" s="6">
        <v>30152.051842299144</v>
      </c>
      <c r="E36" s="6">
        <v>0</v>
      </c>
      <c r="F36" s="6">
        <f t="shared" si="0"/>
        <v>30152.051842299144</v>
      </c>
    </row>
    <row r="37" spans="1:6" ht="12.75">
      <c r="A37" s="37" t="s">
        <v>53</v>
      </c>
      <c r="B37" s="6">
        <v>0</v>
      </c>
      <c r="C37" s="6">
        <v>0</v>
      </c>
      <c r="D37" s="6">
        <v>81856.3185816788</v>
      </c>
      <c r="E37" s="6">
        <v>0</v>
      </c>
      <c r="F37" s="6">
        <f t="shared" si="0"/>
        <v>81856.3185816788</v>
      </c>
    </row>
    <row r="38" spans="1:6" ht="12.75">
      <c r="A38" s="37" t="s">
        <v>54</v>
      </c>
      <c r="B38" s="6">
        <v>0</v>
      </c>
      <c r="C38" s="6">
        <v>0</v>
      </c>
      <c r="D38" s="6">
        <v>0</v>
      </c>
      <c r="E38" s="6">
        <v>0</v>
      </c>
      <c r="F38" s="6">
        <f t="shared" si="0"/>
        <v>0</v>
      </c>
    </row>
    <row r="39" spans="1:6" ht="12.75">
      <c r="A39" s="37" t="s">
        <v>55</v>
      </c>
      <c r="B39" s="6">
        <v>0</v>
      </c>
      <c r="C39" s="6">
        <v>0</v>
      </c>
      <c r="D39" s="6">
        <v>1112529.094919102</v>
      </c>
      <c r="E39" s="6">
        <v>0</v>
      </c>
      <c r="F39" s="6">
        <f t="shared" si="0"/>
        <v>1112529.094919102</v>
      </c>
    </row>
    <row r="40" spans="1:6" ht="12.75">
      <c r="A40" s="37" t="s">
        <v>56</v>
      </c>
      <c r="B40" s="6">
        <v>0</v>
      </c>
      <c r="C40" s="6">
        <v>0</v>
      </c>
      <c r="D40" s="6">
        <v>1717</v>
      </c>
      <c r="E40" s="6">
        <v>0</v>
      </c>
      <c r="F40" s="6">
        <f t="shared" si="0"/>
        <v>1717</v>
      </c>
    </row>
    <row r="41" spans="1:6" ht="12.75">
      <c r="A41" s="37" t="s">
        <v>57</v>
      </c>
      <c r="B41" s="6">
        <v>0</v>
      </c>
      <c r="C41" s="6">
        <v>0</v>
      </c>
      <c r="D41" s="6">
        <v>113343.96867074398</v>
      </c>
      <c r="E41" s="6">
        <v>0</v>
      </c>
      <c r="F41" s="6">
        <f t="shared" si="0"/>
        <v>113343.96867074398</v>
      </c>
    </row>
    <row r="42" spans="1:6" ht="12.75">
      <c r="A42" s="37" t="s">
        <v>58</v>
      </c>
      <c r="B42" s="6">
        <v>0</v>
      </c>
      <c r="C42" s="6">
        <v>0</v>
      </c>
      <c r="D42" s="6">
        <v>344357.55124614155</v>
      </c>
      <c r="E42" s="6">
        <v>0</v>
      </c>
      <c r="F42" s="6">
        <f t="shared" si="0"/>
        <v>344357.55124614155</v>
      </c>
    </row>
    <row r="43" spans="1:6" ht="12.75">
      <c r="A43" s="37" t="s">
        <v>59</v>
      </c>
      <c r="B43" s="6">
        <v>0</v>
      </c>
      <c r="C43" s="6">
        <v>0</v>
      </c>
      <c r="D43" s="6">
        <v>65177.64916808398</v>
      </c>
      <c r="E43" s="6">
        <v>0</v>
      </c>
      <c r="F43" s="6">
        <f t="shared" si="0"/>
        <v>65177.64916808398</v>
      </c>
    </row>
    <row r="44" spans="1:6" ht="12.75">
      <c r="A44" s="37" t="s">
        <v>60</v>
      </c>
      <c r="B44" s="6">
        <v>0</v>
      </c>
      <c r="C44" s="6">
        <v>0</v>
      </c>
      <c r="D44" s="6">
        <v>353362.8124817563</v>
      </c>
      <c r="E44" s="6">
        <v>0</v>
      </c>
      <c r="F44" s="6">
        <f t="shared" si="0"/>
        <v>353362.8124817563</v>
      </c>
    </row>
    <row r="45" spans="1:6" ht="12.75">
      <c r="A45" s="37" t="s">
        <v>61</v>
      </c>
      <c r="B45" s="6">
        <v>0</v>
      </c>
      <c r="C45" s="6">
        <v>0</v>
      </c>
      <c r="D45" s="6">
        <v>0</v>
      </c>
      <c r="E45" s="6">
        <v>0</v>
      </c>
      <c r="F45" s="6">
        <f t="shared" si="0"/>
        <v>0</v>
      </c>
    </row>
    <row r="46" spans="1:6" ht="12.75">
      <c r="A46" s="37" t="s">
        <v>62</v>
      </c>
      <c r="B46" s="6">
        <v>0</v>
      </c>
      <c r="C46" s="6">
        <v>0</v>
      </c>
      <c r="D46" s="6">
        <v>377701.99897739827</v>
      </c>
      <c r="E46" s="6">
        <v>0</v>
      </c>
      <c r="F46" s="6">
        <f t="shared" si="0"/>
        <v>377701.99897739827</v>
      </c>
    </row>
    <row r="47" spans="1:6" ht="12.75">
      <c r="A47" s="37" t="s">
        <v>63</v>
      </c>
      <c r="B47" s="6">
        <v>0</v>
      </c>
      <c r="C47" s="6">
        <v>0</v>
      </c>
      <c r="D47" s="6">
        <v>1282216.803681021</v>
      </c>
      <c r="E47" s="6">
        <v>0</v>
      </c>
      <c r="F47" s="6">
        <f t="shared" si="0"/>
        <v>1282216.803681021</v>
      </c>
    </row>
    <row r="48" spans="1:6" ht="12.75">
      <c r="A48" s="37" t="s">
        <v>64</v>
      </c>
      <c r="B48" s="6">
        <v>0</v>
      </c>
      <c r="C48" s="6">
        <v>0</v>
      </c>
      <c r="D48" s="6">
        <v>2366.9586517694365</v>
      </c>
      <c r="E48" s="6">
        <v>0</v>
      </c>
      <c r="F48" s="6">
        <f t="shared" si="0"/>
        <v>2366.9586517694365</v>
      </c>
    </row>
    <row r="49" spans="1:6" ht="12.75">
      <c r="A49" s="37" t="s">
        <v>65</v>
      </c>
      <c r="B49" s="6">
        <v>0</v>
      </c>
      <c r="C49" s="6">
        <v>0</v>
      </c>
      <c r="D49" s="6">
        <v>131214.10160534835</v>
      </c>
      <c r="E49" s="6">
        <v>0</v>
      </c>
      <c r="F49" s="6">
        <f t="shared" si="0"/>
        <v>131214.10160534835</v>
      </c>
    </row>
    <row r="50" spans="1:6" ht="12.75">
      <c r="A50" s="37" t="s">
        <v>66</v>
      </c>
      <c r="B50" s="6">
        <v>0</v>
      </c>
      <c r="C50" s="6">
        <v>0</v>
      </c>
      <c r="D50" s="6">
        <v>1170575.1526034006</v>
      </c>
      <c r="E50" s="6">
        <v>0</v>
      </c>
      <c r="F50" s="6">
        <f t="shared" si="0"/>
        <v>1170575.1526034006</v>
      </c>
    </row>
    <row r="51" spans="1:6" ht="12.75">
      <c r="A51" s="37" t="s">
        <v>67</v>
      </c>
      <c r="B51" s="6">
        <v>0</v>
      </c>
      <c r="C51" s="6">
        <v>0</v>
      </c>
      <c r="D51" s="6">
        <v>34372.899281586375</v>
      </c>
      <c r="E51" s="6">
        <v>0</v>
      </c>
      <c r="F51" s="6">
        <f t="shared" si="0"/>
        <v>34372.899281586375</v>
      </c>
    </row>
    <row r="52" spans="1:6" ht="12.75">
      <c r="A52" s="37" t="s">
        <v>68</v>
      </c>
      <c r="B52" s="6">
        <v>0</v>
      </c>
      <c r="C52" s="6">
        <v>0</v>
      </c>
      <c r="D52" s="6">
        <v>58451.139329624646</v>
      </c>
      <c r="E52" s="6">
        <v>0</v>
      </c>
      <c r="F52" s="6">
        <f t="shared" si="0"/>
        <v>58451.139329624646</v>
      </c>
    </row>
    <row r="53" spans="1:6" ht="12.75">
      <c r="A53" s="37" t="s">
        <v>69</v>
      </c>
      <c r="B53" s="6">
        <v>0</v>
      </c>
      <c r="C53" s="6">
        <v>0</v>
      </c>
      <c r="D53" s="6">
        <v>233148.5394959854</v>
      </c>
      <c r="E53" s="6">
        <v>0</v>
      </c>
      <c r="F53" s="6">
        <f t="shared" si="0"/>
        <v>233148.5394959854</v>
      </c>
    </row>
    <row r="54" spans="1:6" ht="12.75">
      <c r="A54" s="37" t="s">
        <v>70</v>
      </c>
      <c r="B54" s="6">
        <v>0</v>
      </c>
      <c r="C54" s="6">
        <v>0</v>
      </c>
      <c r="D54" s="6">
        <v>132918.18921157718</v>
      </c>
      <c r="E54" s="6">
        <v>0</v>
      </c>
      <c r="F54" s="6">
        <f>SUM(B54:E54)</f>
        <v>132918.18921157718</v>
      </c>
    </row>
    <row r="55" spans="1:6" ht="12.75">
      <c r="A55" s="37" t="s">
        <v>71</v>
      </c>
      <c r="B55" s="6">
        <v>0</v>
      </c>
      <c r="C55" s="6">
        <v>0</v>
      </c>
      <c r="D55" s="6">
        <v>20967.71178874779</v>
      </c>
      <c r="E55" s="6">
        <v>0</v>
      </c>
      <c r="F55" s="6">
        <f>SUM(B55:E55)</f>
        <v>20967.71178874779</v>
      </c>
    </row>
    <row r="56" spans="1:6" ht="12.75">
      <c r="A56" s="37" t="s">
        <v>72</v>
      </c>
      <c r="B56" s="6">
        <v>0</v>
      </c>
      <c r="C56" s="6">
        <v>0</v>
      </c>
      <c r="D56" s="6">
        <v>53851.011321551676</v>
      </c>
      <c r="E56" s="6">
        <v>0</v>
      </c>
      <c r="F56" s="6">
        <f>SUM(B56:E56)</f>
        <v>53851.011321551676</v>
      </c>
    </row>
    <row r="57" spans="1:6" ht="12.75">
      <c r="A57" s="37" t="s">
        <v>73</v>
      </c>
      <c r="B57" s="6">
        <v>0</v>
      </c>
      <c r="C57" s="6">
        <v>0</v>
      </c>
      <c r="D57" s="6">
        <v>5548.994296795784</v>
      </c>
      <c r="E57" s="6">
        <v>0</v>
      </c>
      <c r="F57" s="6">
        <f>SUM(B57:E57)</f>
        <v>5548.994296795784</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0</v>
      </c>
      <c r="C60" s="6">
        <f>SUM(C6:C58)</f>
        <v>0</v>
      </c>
      <c r="D60" s="6">
        <f>SUM(D6:D58)</f>
        <v>15689434.245000003</v>
      </c>
      <c r="E60" s="6">
        <f>SUM(E6:E58)</f>
        <v>0</v>
      </c>
      <c r="F60" s="6">
        <f>SUM(F6:F58)</f>
        <v>15689434.245000003</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Italic"Reliance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Guaranty Associations.</oddFooter>
  </headerFooter>
</worksheet>
</file>

<file path=xl/worksheets/sheet53.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customWidth="1"/>
    <col min="2" max="3" width="12.125" style="7" customWidth="1"/>
    <col min="4" max="4" width="9.25390625" style="7" customWidth="1"/>
    <col min="5" max="5" width="14.375" style="7" customWidth="1"/>
    <col min="6" max="6" width="12.125" style="7" customWidth="1"/>
    <col min="7" max="7" width="2.75390625" style="7" customWidth="1"/>
    <col min="8" max="8" width="28.125" style="7" customWidth="1"/>
    <col min="9" max="9" width="13.25390625" style="8" customWidth="1"/>
    <col min="10" max="16384" width="10.75390625" style="7" customWidth="1"/>
  </cols>
  <sheetData>
    <row r="1" spans="1:6" ht="12.75">
      <c r="A1" s="4" t="s">
        <v>0</v>
      </c>
      <c r="B1" s="127" t="s">
        <v>256</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0</v>
      </c>
      <c r="E6" s="6">
        <v>0</v>
      </c>
      <c r="F6" s="6">
        <f aca="true" t="shared" si="0" ref="F6:F53">SUM(B6:E6)</f>
        <v>0</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15.051881993896236</v>
      </c>
      <c r="C9" s="6">
        <v>0</v>
      </c>
      <c r="D9" s="6">
        <v>2.948118006103764</v>
      </c>
      <c r="E9" s="6">
        <v>0</v>
      </c>
      <c r="F9" s="6">
        <f t="shared" si="0"/>
        <v>18</v>
      </c>
      <c r="H9" s="7" t="s">
        <v>0</v>
      </c>
      <c r="I9" s="8" t="s">
        <v>0</v>
      </c>
    </row>
    <row r="10" spans="1:9" ht="12.75">
      <c r="A10" s="37" t="s">
        <v>12</v>
      </c>
      <c r="B10" s="6">
        <v>0</v>
      </c>
      <c r="C10" s="6">
        <v>0</v>
      </c>
      <c r="D10" s="6">
        <v>0</v>
      </c>
      <c r="E10" s="6">
        <v>0</v>
      </c>
      <c r="F10" s="6">
        <f t="shared" si="0"/>
        <v>0</v>
      </c>
      <c r="H10" s="7" t="s">
        <v>13</v>
      </c>
      <c r="I10" s="8">
        <v>0</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26.309859154929576</v>
      </c>
      <c r="C13" s="6">
        <v>0</v>
      </c>
      <c r="D13" s="6">
        <v>1.6901408450704225</v>
      </c>
      <c r="E13" s="6">
        <v>0</v>
      </c>
      <c r="F13" s="6">
        <f t="shared" si="0"/>
        <v>28</v>
      </c>
      <c r="H13" s="7" t="s">
        <v>18</v>
      </c>
      <c r="I13" s="8">
        <v>0</v>
      </c>
    </row>
    <row r="14" spans="1:9" ht="12.75">
      <c r="A14" s="37" t="s">
        <v>19</v>
      </c>
      <c r="B14" s="6">
        <v>0</v>
      </c>
      <c r="C14" s="6">
        <v>0</v>
      </c>
      <c r="D14" s="6">
        <v>0</v>
      </c>
      <c r="E14" s="6">
        <v>0</v>
      </c>
      <c r="F14" s="6">
        <f t="shared" si="0"/>
        <v>0</v>
      </c>
      <c r="H14" s="7" t="s">
        <v>20</v>
      </c>
      <c r="I14" s="8">
        <v>0</v>
      </c>
    </row>
    <row r="15" spans="1:9" ht="12.75">
      <c r="A15" s="37" t="s">
        <v>21</v>
      </c>
      <c r="B15" s="6">
        <v>0</v>
      </c>
      <c r="C15" s="6">
        <v>0</v>
      </c>
      <c r="D15" s="6">
        <v>0</v>
      </c>
      <c r="E15" s="6">
        <v>0</v>
      </c>
      <c r="F15" s="6">
        <f t="shared" si="0"/>
        <v>0</v>
      </c>
      <c r="H15" s="7" t="s">
        <v>22</v>
      </c>
      <c r="I15" s="8">
        <v>127571.7</v>
      </c>
    </row>
    <row r="16" spans="1:6" ht="12.75">
      <c r="A16" s="37" t="s">
        <v>23</v>
      </c>
      <c r="B16" s="6">
        <v>196.81253852249714</v>
      </c>
      <c r="C16" s="6">
        <v>0</v>
      </c>
      <c r="D16" s="6">
        <v>23.18746147750286</v>
      </c>
      <c r="E16" s="6">
        <v>0</v>
      </c>
      <c r="F16" s="6">
        <f t="shared" si="0"/>
        <v>220</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0</v>
      </c>
    </row>
    <row r="19" spans="1:9" ht="12.75">
      <c r="A19" s="37" t="s">
        <v>28</v>
      </c>
      <c r="B19" s="6">
        <v>49</v>
      </c>
      <c r="C19" s="6">
        <v>0</v>
      </c>
      <c r="D19" s="6">
        <v>0</v>
      </c>
      <c r="E19" s="6">
        <v>0</v>
      </c>
      <c r="F19" s="6">
        <f t="shared" si="0"/>
        <v>49</v>
      </c>
      <c r="H19" s="7" t="s">
        <v>29</v>
      </c>
      <c r="I19" s="8">
        <v>0</v>
      </c>
    </row>
    <row r="20" spans="1:9" ht="12.75">
      <c r="A20" s="37" t="s">
        <v>30</v>
      </c>
      <c r="B20" s="6">
        <v>100.17907769603445</v>
      </c>
      <c r="C20" s="6">
        <v>0</v>
      </c>
      <c r="D20" s="6">
        <v>8.820922303965547</v>
      </c>
      <c r="E20" s="6">
        <v>0</v>
      </c>
      <c r="F20" s="6">
        <f t="shared" si="0"/>
        <v>109</v>
      </c>
      <c r="H20" s="7" t="s">
        <v>31</v>
      </c>
      <c r="I20" s="8" t="s">
        <v>0</v>
      </c>
    </row>
    <row r="21" spans="1:9" ht="12.75">
      <c r="A21" s="37" t="s">
        <v>32</v>
      </c>
      <c r="B21" s="6">
        <v>0</v>
      </c>
      <c r="C21" s="6">
        <v>0</v>
      </c>
      <c r="D21" s="6">
        <v>0</v>
      </c>
      <c r="E21" s="6">
        <v>0</v>
      </c>
      <c r="F21" s="6">
        <f t="shared" si="0"/>
        <v>0</v>
      </c>
      <c r="H21" s="7" t="s">
        <v>33</v>
      </c>
      <c r="I21" s="8">
        <v>0</v>
      </c>
    </row>
    <row r="22" spans="1:9" ht="12.75">
      <c r="A22" s="37" t="s">
        <v>34</v>
      </c>
      <c r="B22" s="6">
        <v>0</v>
      </c>
      <c r="C22" s="6">
        <v>0</v>
      </c>
      <c r="D22" s="6">
        <v>0</v>
      </c>
      <c r="E22" s="6">
        <v>0</v>
      </c>
      <c r="F22" s="6">
        <f t="shared" si="0"/>
        <v>0</v>
      </c>
      <c r="H22" s="7" t="s">
        <v>35</v>
      </c>
      <c r="I22" s="8" t="s">
        <v>0</v>
      </c>
    </row>
    <row r="23" spans="1:9" ht="12.75">
      <c r="A23" s="37" t="s">
        <v>36</v>
      </c>
      <c r="B23" s="6">
        <v>1134.239719835342</v>
      </c>
      <c r="C23" s="6">
        <v>0</v>
      </c>
      <c r="D23" s="6">
        <v>1083.760280164658</v>
      </c>
      <c r="E23" s="6">
        <v>0</v>
      </c>
      <c r="F23" s="6">
        <f t="shared" si="0"/>
        <v>2218</v>
      </c>
      <c r="H23" s="7" t="s">
        <v>37</v>
      </c>
      <c r="I23" s="8">
        <v>0</v>
      </c>
    </row>
    <row r="24" spans="1:6" ht="12.75">
      <c r="A24" s="37" t="s">
        <v>38</v>
      </c>
      <c r="B24" s="6">
        <v>407.84463862242825</v>
      </c>
      <c r="C24" s="6">
        <v>0</v>
      </c>
      <c r="D24" s="6">
        <v>504.15536137757175</v>
      </c>
      <c r="E24" s="6">
        <v>0</v>
      </c>
      <c r="F24" s="6">
        <f t="shared" si="0"/>
        <v>912</v>
      </c>
    </row>
    <row r="25" spans="1:9" ht="12.75">
      <c r="A25" s="37" t="s">
        <v>39</v>
      </c>
      <c r="B25" s="6">
        <v>0</v>
      </c>
      <c r="C25" s="6">
        <v>0</v>
      </c>
      <c r="D25" s="6">
        <v>0</v>
      </c>
      <c r="E25" s="6">
        <v>0</v>
      </c>
      <c r="F25" s="6">
        <f t="shared" si="0"/>
        <v>0</v>
      </c>
      <c r="H25" s="7" t="s">
        <v>40</v>
      </c>
      <c r="I25" s="8">
        <f>SUM(I10:I15)-SUM(I18:I23)</f>
        <v>127571.7</v>
      </c>
    </row>
    <row r="26" spans="1:9" ht="12.75">
      <c r="A26" s="37" t="s">
        <v>41</v>
      </c>
      <c r="B26" s="6">
        <v>308.5198631781085</v>
      </c>
      <c r="C26" s="6">
        <v>0</v>
      </c>
      <c r="D26" s="6">
        <v>16.480136821891502</v>
      </c>
      <c r="E26" s="6">
        <v>0</v>
      </c>
      <c r="F26" s="6">
        <f t="shared" si="0"/>
        <v>325</v>
      </c>
      <c r="H26" s="7" t="s">
        <v>42</v>
      </c>
      <c r="I26" s="8">
        <f>+F60</f>
        <v>127565</v>
      </c>
    </row>
    <row r="27" spans="1:9" ht="12.75">
      <c r="A27" s="37" t="s">
        <v>43</v>
      </c>
      <c r="B27" s="6">
        <v>0</v>
      </c>
      <c r="C27" s="6">
        <v>0</v>
      </c>
      <c r="D27" s="6">
        <v>0</v>
      </c>
      <c r="E27" s="6">
        <v>0</v>
      </c>
      <c r="F27" s="6">
        <f t="shared" si="0"/>
        <v>0</v>
      </c>
      <c r="I27" s="8" t="s">
        <v>0</v>
      </c>
    </row>
    <row r="28" spans="1:6" ht="12.75">
      <c r="A28" s="37" t="s">
        <v>44</v>
      </c>
      <c r="B28" s="6">
        <v>0</v>
      </c>
      <c r="C28" s="6">
        <v>0</v>
      </c>
      <c r="D28" s="6">
        <v>0</v>
      </c>
      <c r="E28" s="6">
        <v>0</v>
      </c>
      <c r="F28" s="6">
        <f t="shared" si="0"/>
        <v>0</v>
      </c>
    </row>
    <row r="29" spans="1:6" ht="12.75">
      <c r="A29" s="37" t="s">
        <v>45</v>
      </c>
      <c r="B29" s="6">
        <v>0</v>
      </c>
      <c r="C29" s="6">
        <v>0</v>
      </c>
      <c r="D29" s="6">
        <v>0</v>
      </c>
      <c r="E29" s="6">
        <v>0</v>
      </c>
      <c r="F29" s="6">
        <f t="shared" si="0"/>
        <v>0</v>
      </c>
    </row>
    <row r="30" spans="1:6" ht="12.75">
      <c r="A30" s="37" t="s">
        <v>46</v>
      </c>
      <c r="B30" s="6">
        <v>16.142095914742452</v>
      </c>
      <c r="C30" s="6">
        <v>0</v>
      </c>
      <c r="D30" s="6">
        <v>15.857904085257548</v>
      </c>
      <c r="E30" s="6">
        <v>0</v>
      </c>
      <c r="F30" s="6">
        <f t="shared" si="0"/>
        <v>32</v>
      </c>
    </row>
    <row r="31" spans="1:6" ht="12.75">
      <c r="A31" s="37" t="s">
        <v>47</v>
      </c>
      <c r="B31" s="6">
        <v>104.94237260228863</v>
      </c>
      <c r="C31" s="6">
        <v>0</v>
      </c>
      <c r="D31" s="6">
        <v>368.05762739771137</v>
      </c>
      <c r="E31" s="6">
        <v>0</v>
      </c>
      <c r="F31" s="6">
        <f t="shared" si="0"/>
        <v>473</v>
      </c>
    </row>
    <row r="32" spans="1:6" ht="12.75">
      <c r="A32" s="37" t="s">
        <v>48</v>
      </c>
      <c r="B32" s="6">
        <v>0</v>
      </c>
      <c r="C32" s="6">
        <v>0</v>
      </c>
      <c r="D32" s="6">
        <v>0</v>
      </c>
      <c r="E32" s="6">
        <v>0</v>
      </c>
      <c r="F32" s="6">
        <f t="shared" si="0"/>
        <v>0</v>
      </c>
    </row>
    <row r="33" spans="1:6" ht="12.75">
      <c r="A33" s="37" t="s">
        <v>49</v>
      </c>
      <c r="B33" s="6">
        <v>3</v>
      </c>
      <c r="C33" s="6">
        <v>0</v>
      </c>
      <c r="D33" s="6">
        <v>0</v>
      </c>
      <c r="E33" s="6">
        <v>0</v>
      </c>
      <c r="F33" s="6">
        <f t="shared" si="0"/>
        <v>3</v>
      </c>
    </row>
    <row r="34" spans="1:6" ht="12.75">
      <c r="A34" s="37" t="s">
        <v>50</v>
      </c>
      <c r="B34" s="6">
        <v>0</v>
      </c>
      <c r="C34" s="6">
        <v>0</v>
      </c>
      <c r="D34" s="6">
        <v>0</v>
      </c>
      <c r="E34" s="6">
        <v>0</v>
      </c>
      <c r="F34" s="6">
        <f t="shared" si="0"/>
        <v>0</v>
      </c>
    </row>
    <row r="35" spans="1:6" ht="12.75">
      <c r="A35" s="37" t="s">
        <v>51</v>
      </c>
      <c r="B35" s="6">
        <v>0</v>
      </c>
      <c r="C35" s="6">
        <v>0</v>
      </c>
      <c r="D35" s="6">
        <v>0</v>
      </c>
      <c r="E35" s="6">
        <v>0</v>
      </c>
      <c r="F35" s="6">
        <f t="shared" si="0"/>
        <v>0</v>
      </c>
    </row>
    <row r="36" spans="1:6" ht="12.75">
      <c r="A36" s="37" t="s">
        <v>52</v>
      </c>
      <c r="B36" s="6">
        <v>0</v>
      </c>
      <c r="C36" s="6">
        <v>0</v>
      </c>
      <c r="D36" s="6">
        <v>0</v>
      </c>
      <c r="E36" s="6">
        <v>0</v>
      </c>
      <c r="F36" s="6">
        <f t="shared" si="0"/>
        <v>0</v>
      </c>
    </row>
    <row r="37" spans="1:6" ht="12.75">
      <c r="A37" s="37" t="s">
        <v>53</v>
      </c>
      <c r="B37" s="6">
        <v>0</v>
      </c>
      <c r="C37" s="6">
        <v>0</v>
      </c>
      <c r="D37" s="6">
        <v>0</v>
      </c>
      <c r="E37" s="6">
        <v>0</v>
      </c>
      <c r="F37" s="6">
        <f t="shared" si="0"/>
        <v>0</v>
      </c>
    </row>
    <row r="38" spans="1:6" ht="12.75">
      <c r="A38" s="37" t="s">
        <v>54</v>
      </c>
      <c r="B38" s="6">
        <v>0</v>
      </c>
      <c r="C38" s="6">
        <v>0</v>
      </c>
      <c r="D38" s="6">
        <v>0</v>
      </c>
      <c r="E38" s="6">
        <v>0</v>
      </c>
      <c r="F38" s="6">
        <f t="shared" si="0"/>
        <v>0</v>
      </c>
    </row>
    <row r="39" spans="1:6" ht="12.75">
      <c r="A39" s="37" t="s">
        <v>55</v>
      </c>
      <c r="B39" s="6">
        <v>8658.241999497684</v>
      </c>
      <c r="C39" s="6">
        <v>0</v>
      </c>
      <c r="D39" s="6">
        <v>5067.758000502315</v>
      </c>
      <c r="E39" s="6">
        <v>0</v>
      </c>
      <c r="F39" s="6">
        <f t="shared" si="0"/>
        <v>13726</v>
      </c>
    </row>
    <row r="40" spans="1:6" ht="12.75">
      <c r="A40" s="37" t="s">
        <v>56</v>
      </c>
      <c r="B40" s="6">
        <v>1</v>
      </c>
      <c r="C40" s="6">
        <v>0</v>
      </c>
      <c r="D40" s="6">
        <v>0</v>
      </c>
      <c r="E40" s="6">
        <v>0</v>
      </c>
      <c r="F40" s="6">
        <f t="shared" si="0"/>
        <v>1</v>
      </c>
    </row>
    <row r="41" spans="1:6" ht="12.75">
      <c r="A41" s="37" t="s">
        <v>57</v>
      </c>
      <c r="B41" s="6">
        <v>352.3198233717079</v>
      </c>
      <c r="C41" s="6">
        <v>0</v>
      </c>
      <c r="D41" s="6">
        <v>17.680176628292067</v>
      </c>
      <c r="E41" s="6">
        <v>0</v>
      </c>
      <c r="F41" s="6">
        <f t="shared" si="0"/>
        <v>370</v>
      </c>
    </row>
    <row r="42" spans="1:6" ht="12.75">
      <c r="A42" s="37" t="s">
        <v>58</v>
      </c>
      <c r="B42" s="6">
        <v>0</v>
      </c>
      <c r="C42" s="6">
        <v>0</v>
      </c>
      <c r="D42" s="6">
        <v>0</v>
      </c>
      <c r="E42" s="6">
        <v>0</v>
      </c>
      <c r="F42" s="6">
        <f t="shared" si="0"/>
        <v>0</v>
      </c>
    </row>
    <row r="43" spans="1:6" ht="12.75">
      <c r="A43" s="37" t="s">
        <v>59</v>
      </c>
      <c r="B43" s="6">
        <v>0</v>
      </c>
      <c r="C43" s="6">
        <v>0</v>
      </c>
      <c r="D43" s="6">
        <v>0</v>
      </c>
      <c r="E43" s="6">
        <v>0</v>
      </c>
      <c r="F43" s="6">
        <f t="shared" si="0"/>
        <v>0</v>
      </c>
    </row>
    <row r="44" spans="1:6" ht="12.75">
      <c r="A44" s="37" t="s">
        <v>60</v>
      </c>
      <c r="B44" s="6">
        <v>0</v>
      </c>
      <c r="C44" s="6">
        <v>0</v>
      </c>
      <c r="D44" s="6">
        <v>0</v>
      </c>
      <c r="E44" s="6">
        <v>0</v>
      </c>
      <c r="F44" s="6">
        <f t="shared" si="0"/>
        <v>0</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176.9932562620424</v>
      </c>
      <c r="C47" s="6">
        <v>0</v>
      </c>
      <c r="D47" s="6">
        <v>25.00674373795761</v>
      </c>
      <c r="E47" s="6">
        <v>0</v>
      </c>
      <c r="F47" s="6">
        <f t="shared" si="0"/>
        <v>202</v>
      </c>
    </row>
    <row r="48" spans="1:6" ht="12.75">
      <c r="A48" s="37" t="s">
        <v>64</v>
      </c>
      <c r="B48" s="6">
        <v>0</v>
      </c>
      <c r="C48" s="6">
        <v>0</v>
      </c>
      <c r="D48" s="6">
        <v>0</v>
      </c>
      <c r="E48" s="6">
        <v>0</v>
      </c>
      <c r="F48" s="6">
        <f t="shared" si="0"/>
        <v>0</v>
      </c>
    </row>
    <row r="49" spans="1:6" ht="12.75">
      <c r="A49" s="37" t="s">
        <v>65</v>
      </c>
      <c r="B49" s="6">
        <v>5025.038948204701</v>
      </c>
      <c r="C49" s="6">
        <v>0</v>
      </c>
      <c r="D49" s="6">
        <v>2009.961051795299</v>
      </c>
      <c r="E49" s="6">
        <v>0</v>
      </c>
      <c r="F49" s="6">
        <f t="shared" si="0"/>
        <v>7035</v>
      </c>
    </row>
    <row r="50" spans="1:6" ht="12.75">
      <c r="A50" s="37" t="s">
        <v>66</v>
      </c>
      <c r="B50" s="6">
        <v>0</v>
      </c>
      <c r="C50" s="6">
        <v>0</v>
      </c>
      <c r="D50" s="6">
        <v>0</v>
      </c>
      <c r="E50" s="6">
        <v>0</v>
      </c>
      <c r="F50" s="6">
        <f t="shared" si="0"/>
        <v>0</v>
      </c>
    </row>
    <row r="51" spans="1:6" ht="12.75">
      <c r="A51" s="37" t="s">
        <v>67</v>
      </c>
      <c r="B51" s="6">
        <v>0</v>
      </c>
      <c r="C51" s="6">
        <v>0</v>
      </c>
      <c r="D51" s="6">
        <v>0</v>
      </c>
      <c r="E51" s="6">
        <v>0</v>
      </c>
      <c r="F51" s="6">
        <f t="shared" si="0"/>
        <v>0</v>
      </c>
    </row>
    <row r="52" spans="1:6" ht="12.75">
      <c r="A52" s="37" t="s">
        <v>68</v>
      </c>
      <c r="B52" s="6">
        <v>0</v>
      </c>
      <c r="C52" s="6">
        <v>0</v>
      </c>
      <c r="D52" s="6">
        <v>0</v>
      </c>
      <c r="E52" s="6">
        <v>0</v>
      </c>
      <c r="F52" s="6">
        <f t="shared" si="0"/>
        <v>0</v>
      </c>
    </row>
    <row r="53" spans="1:6" ht="12.75">
      <c r="A53" s="37" t="s">
        <v>69</v>
      </c>
      <c r="B53" s="6">
        <v>83720.84661547649</v>
      </c>
      <c r="C53" s="6">
        <v>0</v>
      </c>
      <c r="D53" s="6">
        <v>17015.153384523506</v>
      </c>
      <c r="E53" s="6">
        <v>0</v>
      </c>
      <c r="F53" s="6">
        <f t="shared" si="0"/>
        <v>100736</v>
      </c>
    </row>
    <row r="54" spans="1:6" ht="12.75">
      <c r="A54" s="37" t="s">
        <v>70</v>
      </c>
      <c r="B54" s="6">
        <v>0</v>
      </c>
      <c r="C54" s="6">
        <v>0</v>
      </c>
      <c r="D54" s="6">
        <v>0</v>
      </c>
      <c r="E54" s="6">
        <v>0</v>
      </c>
      <c r="F54" s="6">
        <f>SUM(B54:E54)</f>
        <v>0</v>
      </c>
    </row>
    <row r="55" spans="1:6" ht="12.75">
      <c r="A55" s="37" t="s">
        <v>71</v>
      </c>
      <c r="B55" s="6">
        <v>947.764536365074</v>
      </c>
      <c r="C55" s="6">
        <v>0</v>
      </c>
      <c r="D55" s="6">
        <v>160.23546363492594</v>
      </c>
      <c r="E55" s="6">
        <v>0</v>
      </c>
      <c r="F55" s="6">
        <f>SUM(B55:E55)</f>
        <v>1108</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101244.24722669797</v>
      </c>
      <c r="C60" s="6">
        <f>SUM(C6:C58)</f>
        <v>0</v>
      </c>
      <c r="D60" s="6">
        <f>SUM(D6:D58)</f>
        <v>26320.75277330203</v>
      </c>
      <c r="E60" s="6">
        <f>SUM(E6:E58)</f>
        <v>0</v>
      </c>
      <c r="F60" s="6">
        <f>SUM(F6:F58)</f>
        <v>127565</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Italic"Settlers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Guaranty Associations.</oddFooter>
  </headerFooter>
</worksheet>
</file>

<file path=xl/worksheets/sheet54.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customWidth="1"/>
    <col min="2" max="2" width="5.75390625" style="7" bestFit="1" customWidth="1"/>
    <col min="3" max="3" width="11.75390625" style="7" bestFit="1" customWidth="1"/>
    <col min="4" max="4" width="12.125" style="7" bestFit="1" customWidth="1"/>
    <col min="5" max="5" width="14.375" style="7" customWidth="1"/>
    <col min="6" max="6" width="12.125" style="7" customWidth="1"/>
    <col min="7" max="7" width="2.75390625" style="7" customWidth="1"/>
    <col min="8" max="8" width="28.125" style="7" customWidth="1"/>
    <col min="9" max="9" width="12.125" style="8" bestFit="1" customWidth="1"/>
    <col min="10" max="16384" width="10.75390625" style="7" customWidth="1"/>
  </cols>
  <sheetData>
    <row r="1" spans="1:6" ht="12.75">
      <c r="A1" s="4" t="s">
        <v>0</v>
      </c>
      <c r="B1" s="127" t="s">
        <v>261</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829</v>
      </c>
      <c r="E6" s="6">
        <v>0</v>
      </c>
      <c r="F6" s="6">
        <f aca="true" t="shared" si="0" ref="F6:F53">SUM(B6:E6)</f>
        <v>829</v>
      </c>
      <c r="H6" s="7" t="s">
        <v>8</v>
      </c>
      <c r="I6" s="8" t="s">
        <v>0</v>
      </c>
    </row>
    <row r="7" spans="1:6" ht="12" customHeight="1">
      <c r="A7" s="37" t="s">
        <v>9</v>
      </c>
      <c r="B7" s="6">
        <v>0</v>
      </c>
      <c r="C7" s="6">
        <v>0</v>
      </c>
      <c r="D7" s="6">
        <v>0</v>
      </c>
      <c r="E7" s="6">
        <v>0</v>
      </c>
      <c r="F7" s="6">
        <f t="shared" si="0"/>
        <v>0</v>
      </c>
    </row>
    <row r="8" spans="1:9" ht="12.75">
      <c r="A8" s="37" t="s">
        <v>10</v>
      </c>
      <c r="B8" s="6">
        <v>0</v>
      </c>
      <c r="C8" s="6">
        <v>0</v>
      </c>
      <c r="D8" s="6">
        <v>19122.5082072058</v>
      </c>
      <c r="E8" s="6">
        <v>0</v>
      </c>
      <c r="F8" s="6">
        <f t="shared" si="0"/>
        <v>19122.5082072058</v>
      </c>
      <c r="H8" s="7" t="s">
        <v>0</v>
      </c>
      <c r="I8" s="8" t="s">
        <v>0</v>
      </c>
    </row>
    <row r="9" spans="1:9" ht="12.75">
      <c r="A9" s="37" t="s">
        <v>11</v>
      </c>
      <c r="B9" s="6">
        <v>0</v>
      </c>
      <c r="C9" s="6">
        <v>0</v>
      </c>
      <c r="D9" s="6">
        <v>742902.5555039351</v>
      </c>
      <c r="E9" s="6">
        <v>0</v>
      </c>
      <c r="F9" s="6">
        <f t="shared" si="0"/>
        <v>742902.5555039351</v>
      </c>
      <c r="H9" s="7" t="s">
        <v>0</v>
      </c>
      <c r="I9" s="8" t="s">
        <v>0</v>
      </c>
    </row>
    <row r="10" spans="1:9" ht="12.75">
      <c r="A10" s="37" t="s">
        <v>12</v>
      </c>
      <c r="B10" s="6">
        <v>0</v>
      </c>
      <c r="C10" s="6">
        <v>0</v>
      </c>
      <c r="D10" s="6">
        <v>5859.4430056566225</v>
      </c>
      <c r="E10" s="6">
        <v>0</v>
      </c>
      <c r="F10" s="6">
        <f t="shared" si="0"/>
        <v>5859.4430056566225</v>
      </c>
      <c r="H10" s="7" t="s">
        <v>13</v>
      </c>
      <c r="I10" s="8">
        <v>6682786</v>
      </c>
    </row>
    <row r="11" spans="1:6" ht="12.75">
      <c r="A11" s="37" t="s">
        <v>14</v>
      </c>
      <c r="B11" s="6">
        <v>0</v>
      </c>
      <c r="C11" s="6">
        <v>0</v>
      </c>
      <c r="D11" s="6">
        <v>4232.431953320067</v>
      </c>
      <c r="E11" s="6">
        <v>0</v>
      </c>
      <c r="F11" s="6">
        <f t="shared" si="0"/>
        <v>4232.431953320067</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602228</v>
      </c>
    </row>
    <row r="14" spans="1:9" ht="12.75">
      <c r="A14" s="37" t="s">
        <v>19</v>
      </c>
      <c r="B14" s="6">
        <v>0</v>
      </c>
      <c r="C14" s="6">
        <v>0</v>
      </c>
      <c r="D14" s="6">
        <v>696.8966842990334</v>
      </c>
      <c r="E14" s="6">
        <v>0</v>
      </c>
      <c r="F14" s="6">
        <f t="shared" si="0"/>
        <v>696.8966842990334</v>
      </c>
      <c r="H14" s="7" t="s">
        <v>20</v>
      </c>
      <c r="I14" s="8">
        <v>1111917</v>
      </c>
    </row>
    <row r="15" spans="1:9" ht="12.75">
      <c r="A15" s="37" t="s">
        <v>21</v>
      </c>
      <c r="B15" s="6">
        <v>0</v>
      </c>
      <c r="C15" s="6">
        <v>0</v>
      </c>
      <c r="D15" s="6">
        <v>2175.2072132191574</v>
      </c>
      <c r="E15" s="6">
        <v>0</v>
      </c>
      <c r="F15" s="6">
        <f t="shared" si="0"/>
        <v>2175.2072132191574</v>
      </c>
      <c r="H15" s="7" t="s">
        <v>22</v>
      </c>
      <c r="I15" s="8">
        <v>1257321.76</v>
      </c>
    </row>
    <row r="16" spans="1:6" ht="12.75">
      <c r="A16" s="37" t="s">
        <v>23</v>
      </c>
      <c r="B16" s="6">
        <v>0</v>
      </c>
      <c r="C16" s="6">
        <v>0</v>
      </c>
      <c r="D16" s="6">
        <v>0</v>
      </c>
      <c r="E16" s="6">
        <v>0</v>
      </c>
      <c r="F16" s="6">
        <f t="shared" si="0"/>
        <v>0</v>
      </c>
    </row>
    <row r="17" spans="1:8" ht="12.75">
      <c r="A17" s="37" t="s">
        <v>24</v>
      </c>
      <c r="B17" s="6">
        <v>0</v>
      </c>
      <c r="C17" s="6">
        <v>0</v>
      </c>
      <c r="D17" s="6">
        <v>0</v>
      </c>
      <c r="E17" s="6">
        <v>0</v>
      </c>
      <c r="F17" s="6">
        <f t="shared" si="0"/>
        <v>0</v>
      </c>
      <c r="H17" s="7" t="s">
        <v>25</v>
      </c>
    </row>
    <row r="18" spans="1:9" ht="12.75">
      <c r="A18" s="37" t="s">
        <v>26</v>
      </c>
      <c r="B18" s="6">
        <v>0</v>
      </c>
      <c r="C18" s="6">
        <v>0</v>
      </c>
      <c r="D18" s="6">
        <v>8346.139153748152</v>
      </c>
      <c r="E18" s="6">
        <v>0</v>
      </c>
      <c r="F18" s="6">
        <f t="shared" si="0"/>
        <v>8346.139153748152</v>
      </c>
      <c r="H18" s="7" t="s">
        <v>27</v>
      </c>
      <c r="I18" s="8">
        <v>0</v>
      </c>
    </row>
    <row r="19" spans="1:9" ht="12.75">
      <c r="A19" s="37" t="s">
        <v>28</v>
      </c>
      <c r="B19" s="6">
        <v>0</v>
      </c>
      <c r="C19" s="6">
        <v>0</v>
      </c>
      <c r="D19" s="6">
        <v>35816.81109794628</v>
      </c>
      <c r="E19" s="6">
        <v>0</v>
      </c>
      <c r="F19" s="6">
        <f t="shared" si="0"/>
        <v>35816.81109794628</v>
      </c>
      <c r="H19" s="7" t="s">
        <v>29</v>
      </c>
      <c r="I19" s="8">
        <v>0</v>
      </c>
    </row>
    <row r="20" spans="1:9" ht="12.75">
      <c r="A20" s="37" t="s">
        <v>30</v>
      </c>
      <c r="B20" s="6">
        <v>0</v>
      </c>
      <c r="C20" s="6">
        <v>0</v>
      </c>
      <c r="D20" s="6">
        <v>4822.586737196134</v>
      </c>
      <c r="E20" s="6">
        <v>0</v>
      </c>
      <c r="F20" s="6">
        <f t="shared" si="0"/>
        <v>4822.586737196134</v>
      </c>
      <c r="H20" s="7" t="s">
        <v>31</v>
      </c>
      <c r="I20" s="8" t="s">
        <v>0</v>
      </c>
    </row>
    <row r="21" spans="1:9" ht="12.75">
      <c r="A21" s="37" t="s">
        <v>32</v>
      </c>
      <c r="B21" s="6">
        <v>0</v>
      </c>
      <c r="C21" s="6">
        <v>0</v>
      </c>
      <c r="D21" s="6">
        <v>223.39687397441725</v>
      </c>
      <c r="E21" s="6">
        <v>0</v>
      </c>
      <c r="F21" s="6">
        <f t="shared" si="0"/>
        <v>223.39687397441725</v>
      </c>
      <c r="H21" s="7" t="s">
        <v>33</v>
      </c>
      <c r="I21" s="8">
        <v>0</v>
      </c>
    </row>
    <row r="22" spans="1:9" ht="12.75">
      <c r="A22" s="37" t="s">
        <v>34</v>
      </c>
      <c r="B22" s="6">
        <v>0</v>
      </c>
      <c r="C22" s="6">
        <v>0</v>
      </c>
      <c r="D22" s="6">
        <v>5566.452161239339</v>
      </c>
      <c r="E22" s="6">
        <v>0</v>
      </c>
      <c r="F22" s="6">
        <f t="shared" si="0"/>
        <v>5566.452161239339</v>
      </c>
      <c r="H22" s="7" t="s">
        <v>35</v>
      </c>
      <c r="I22" s="8" t="s">
        <v>0</v>
      </c>
    </row>
    <row r="23" spans="1:9" ht="12.75">
      <c r="A23" s="37" t="s">
        <v>36</v>
      </c>
      <c r="B23" s="6">
        <v>0</v>
      </c>
      <c r="C23" s="6">
        <v>0</v>
      </c>
      <c r="D23" s="6">
        <v>0</v>
      </c>
      <c r="E23" s="6">
        <v>0</v>
      </c>
      <c r="F23" s="6">
        <f t="shared" si="0"/>
        <v>0</v>
      </c>
      <c r="H23" s="7" t="s">
        <v>37</v>
      </c>
      <c r="I23" s="8">
        <v>2804836</v>
      </c>
    </row>
    <row r="24" spans="1:6" ht="12.75">
      <c r="A24" s="37" t="s">
        <v>38</v>
      </c>
      <c r="B24" s="6">
        <v>0</v>
      </c>
      <c r="C24" s="6">
        <v>0</v>
      </c>
      <c r="D24" s="6">
        <v>3027718.048058256</v>
      </c>
      <c r="E24" s="6">
        <v>0</v>
      </c>
      <c r="F24" s="6">
        <f t="shared" si="0"/>
        <v>3027718.048058256</v>
      </c>
    </row>
    <row r="25" spans="1:9" ht="12.75">
      <c r="A25" s="37" t="s">
        <v>39</v>
      </c>
      <c r="B25" s="6">
        <v>0</v>
      </c>
      <c r="C25" s="6">
        <v>0</v>
      </c>
      <c r="D25" s="6">
        <v>0</v>
      </c>
      <c r="E25" s="6">
        <v>0</v>
      </c>
      <c r="F25" s="6">
        <f t="shared" si="0"/>
        <v>0</v>
      </c>
      <c r="H25" s="7" t="s">
        <v>40</v>
      </c>
      <c r="I25" s="8">
        <f>SUM(I10:I15)-SUM(I18:I23)</f>
        <v>6849416.76</v>
      </c>
    </row>
    <row r="26" spans="1:9" ht="12.75">
      <c r="A26" s="37" t="s">
        <v>41</v>
      </c>
      <c r="B26" s="6">
        <v>0</v>
      </c>
      <c r="C26" s="6">
        <v>0</v>
      </c>
      <c r="D26" s="6">
        <v>237.71883458186448</v>
      </c>
      <c r="E26" s="6">
        <v>0</v>
      </c>
      <c r="F26" s="6">
        <f t="shared" si="0"/>
        <v>237.71883458186448</v>
      </c>
      <c r="H26" s="7" t="s">
        <v>42</v>
      </c>
      <c r="I26" s="8">
        <f>+F60</f>
        <v>6849416.76</v>
      </c>
    </row>
    <row r="27" spans="1:9" ht="12.75">
      <c r="A27" s="37" t="s">
        <v>43</v>
      </c>
      <c r="B27" s="6">
        <v>0</v>
      </c>
      <c r="C27" s="6">
        <v>0</v>
      </c>
      <c r="D27" s="6">
        <v>0</v>
      </c>
      <c r="E27" s="6">
        <v>0</v>
      </c>
      <c r="F27" s="6">
        <f t="shared" si="0"/>
        <v>0</v>
      </c>
      <c r="I27" s="8" t="s">
        <v>0</v>
      </c>
    </row>
    <row r="28" spans="1:6" ht="12.75">
      <c r="A28" s="37" t="s">
        <v>44</v>
      </c>
      <c r="B28" s="6">
        <v>0</v>
      </c>
      <c r="C28" s="6">
        <v>0</v>
      </c>
      <c r="D28" s="6">
        <v>2210.5686284971566</v>
      </c>
      <c r="E28" s="6">
        <v>0</v>
      </c>
      <c r="F28" s="6">
        <f t="shared" si="0"/>
        <v>2210.5686284971566</v>
      </c>
    </row>
    <row r="29" spans="1:6" ht="12.75">
      <c r="A29" s="37" t="s">
        <v>45</v>
      </c>
      <c r="B29" s="6">
        <v>0</v>
      </c>
      <c r="C29" s="6">
        <v>0</v>
      </c>
      <c r="D29" s="6">
        <v>0</v>
      </c>
      <c r="E29" s="6">
        <v>0</v>
      </c>
      <c r="F29" s="6">
        <f t="shared" si="0"/>
        <v>0</v>
      </c>
    </row>
    <row r="30" spans="1:6" ht="12.75">
      <c r="A30" s="37" t="s">
        <v>46</v>
      </c>
      <c r="B30" s="6">
        <v>0</v>
      </c>
      <c r="C30" s="6">
        <v>0</v>
      </c>
      <c r="D30" s="6">
        <v>0</v>
      </c>
      <c r="E30" s="6">
        <v>0</v>
      </c>
      <c r="F30" s="6">
        <f t="shared" si="0"/>
        <v>0</v>
      </c>
    </row>
    <row r="31" spans="1:6" ht="12.75">
      <c r="A31" s="37" t="s">
        <v>47</v>
      </c>
      <c r="B31" s="6">
        <v>0</v>
      </c>
      <c r="C31" s="6">
        <v>0</v>
      </c>
      <c r="D31" s="6">
        <v>9386.173095041499</v>
      </c>
      <c r="E31" s="6">
        <v>0</v>
      </c>
      <c r="F31" s="6">
        <f t="shared" si="0"/>
        <v>9386.173095041499</v>
      </c>
    </row>
    <row r="32" spans="1:6" ht="12.75">
      <c r="A32" s="37" t="s">
        <v>48</v>
      </c>
      <c r="B32" s="6">
        <v>0</v>
      </c>
      <c r="C32" s="6">
        <v>0</v>
      </c>
      <c r="D32" s="6">
        <v>1256</v>
      </c>
      <c r="E32" s="6">
        <v>0</v>
      </c>
      <c r="F32" s="6">
        <f t="shared" si="0"/>
        <v>1256</v>
      </c>
    </row>
    <row r="33" spans="1:6" ht="12.75">
      <c r="A33" s="37" t="s">
        <v>49</v>
      </c>
      <c r="B33" s="6">
        <v>0</v>
      </c>
      <c r="C33" s="6">
        <v>0</v>
      </c>
      <c r="D33" s="6">
        <v>3319.1618402384875</v>
      </c>
      <c r="E33" s="6">
        <v>0</v>
      </c>
      <c r="F33" s="6">
        <f t="shared" si="0"/>
        <v>3319.1618402384875</v>
      </c>
    </row>
    <row r="34" spans="1:6" ht="12.75">
      <c r="A34" s="37" t="s">
        <v>50</v>
      </c>
      <c r="B34" s="6">
        <v>0</v>
      </c>
      <c r="C34" s="6">
        <v>0</v>
      </c>
      <c r="D34" s="6">
        <v>1508.587495897669</v>
      </c>
      <c r="E34" s="6">
        <v>0</v>
      </c>
      <c r="F34" s="6">
        <f t="shared" si="0"/>
        <v>1508.587495897669</v>
      </c>
    </row>
    <row r="35" spans="1:6" ht="12.75">
      <c r="A35" s="37" t="s">
        <v>51</v>
      </c>
      <c r="B35" s="6">
        <v>0</v>
      </c>
      <c r="C35" s="6">
        <v>0</v>
      </c>
      <c r="D35" s="6">
        <v>0</v>
      </c>
      <c r="E35" s="6">
        <v>0</v>
      </c>
      <c r="F35" s="6">
        <f t="shared" si="0"/>
        <v>0</v>
      </c>
    </row>
    <row r="36" spans="1:6" ht="12.75">
      <c r="A36" s="37" t="s">
        <v>52</v>
      </c>
      <c r="B36" s="6">
        <v>0</v>
      </c>
      <c r="C36" s="6">
        <v>0</v>
      </c>
      <c r="D36" s="6">
        <v>0</v>
      </c>
      <c r="E36" s="6">
        <v>0</v>
      </c>
      <c r="F36" s="6">
        <f t="shared" si="0"/>
        <v>0</v>
      </c>
    </row>
    <row r="37" spans="1:6" ht="12.75">
      <c r="A37" s="37" t="s">
        <v>53</v>
      </c>
      <c r="B37" s="6">
        <v>0</v>
      </c>
      <c r="C37" s="6">
        <v>0</v>
      </c>
      <c r="D37" s="6">
        <v>6512.9984825969295</v>
      </c>
      <c r="E37" s="6">
        <v>0</v>
      </c>
      <c r="F37" s="6">
        <f t="shared" si="0"/>
        <v>6512.9984825969295</v>
      </c>
    </row>
    <row r="38" spans="1:6" ht="12.75">
      <c r="A38" s="37" t="s">
        <v>54</v>
      </c>
      <c r="B38" s="6">
        <v>0</v>
      </c>
      <c r="C38" s="6">
        <v>0</v>
      </c>
      <c r="D38" s="6">
        <v>0</v>
      </c>
      <c r="E38" s="6">
        <v>0</v>
      </c>
      <c r="F38" s="6">
        <f t="shared" si="0"/>
        <v>0</v>
      </c>
    </row>
    <row r="39" spans="1:6" ht="12.75">
      <c r="A39" s="37" t="s">
        <v>55</v>
      </c>
      <c r="B39" s="6">
        <v>0</v>
      </c>
      <c r="C39" s="6">
        <v>0</v>
      </c>
      <c r="D39" s="6">
        <v>0</v>
      </c>
      <c r="E39" s="6">
        <v>0</v>
      </c>
      <c r="F39" s="6">
        <f t="shared" si="0"/>
        <v>0</v>
      </c>
    </row>
    <row r="40" spans="1:6" ht="12.75">
      <c r="A40" s="37" t="s">
        <v>56</v>
      </c>
      <c r="B40" s="6">
        <v>0</v>
      </c>
      <c r="C40" s="6">
        <v>0</v>
      </c>
      <c r="D40" s="6">
        <v>712.7628670437748</v>
      </c>
      <c r="E40" s="6">
        <v>0</v>
      </c>
      <c r="F40" s="6">
        <f t="shared" si="0"/>
        <v>712.7628670437748</v>
      </c>
    </row>
    <row r="41" spans="1:6" ht="12.75">
      <c r="A41" s="37" t="s">
        <v>57</v>
      </c>
      <c r="B41" s="6">
        <v>0</v>
      </c>
      <c r="C41" s="6">
        <v>0</v>
      </c>
      <c r="D41" s="6">
        <v>147.22150282831143</v>
      </c>
      <c r="E41" s="6">
        <v>0</v>
      </c>
      <c r="F41" s="6">
        <f t="shared" si="0"/>
        <v>147.22150282831143</v>
      </c>
    </row>
    <row r="42" spans="1:6" ht="12.75">
      <c r="A42" s="37" t="s">
        <v>58</v>
      </c>
      <c r="B42" s="6">
        <v>0</v>
      </c>
      <c r="C42" s="6">
        <v>0</v>
      </c>
      <c r="D42" s="6">
        <v>1087953.1742542228</v>
      </c>
      <c r="E42" s="6">
        <v>0</v>
      </c>
      <c r="F42" s="6">
        <f t="shared" si="0"/>
        <v>1087953.1742542228</v>
      </c>
    </row>
    <row r="43" spans="1:6" ht="12.75">
      <c r="A43" s="37" t="s">
        <v>59</v>
      </c>
      <c r="B43" s="6">
        <v>0</v>
      </c>
      <c r="C43" s="6">
        <v>0</v>
      </c>
      <c r="D43" s="6">
        <v>437.1000784283681</v>
      </c>
      <c r="E43" s="6">
        <v>0</v>
      </c>
      <c r="F43" s="6">
        <f t="shared" si="0"/>
        <v>437.1000784283681</v>
      </c>
    </row>
    <row r="44" spans="1:6" ht="12.75">
      <c r="A44" s="37" t="s">
        <v>60</v>
      </c>
      <c r="B44" s="6">
        <v>0</v>
      </c>
      <c r="C44" s="6">
        <v>0</v>
      </c>
      <c r="D44" s="6">
        <v>0</v>
      </c>
      <c r="E44" s="6">
        <v>0</v>
      </c>
      <c r="F44" s="6">
        <f t="shared" si="0"/>
        <v>0</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0</v>
      </c>
      <c r="C47" s="6">
        <v>0</v>
      </c>
      <c r="D47" s="6">
        <v>1102.3705708607158</v>
      </c>
      <c r="E47" s="6">
        <v>0</v>
      </c>
      <c r="F47" s="6">
        <f t="shared" si="0"/>
        <v>1102.3705708607158</v>
      </c>
    </row>
    <row r="48" spans="1:6" ht="12.75">
      <c r="A48" s="37" t="s">
        <v>64</v>
      </c>
      <c r="B48" s="6">
        <v>0</v>
      </c>
      <c r="C48" s="6">
        <v>0</v>
      </c>
      <c r="D48" s="6">
        <v>0</v>
      </c>
      <c r="E48" s="6">
        <v>0</v>
      </c>
      <c r="F48" s="6">
        <f t="shared" si="0"/>
        <v>0</v>
      </c>
    </row>
    <row r="49" spans="1:6" ht="12.75">
      <c r="A49" s="37" t="s">
        <v>65</v>
      </c>
      <c r="B49" s="6">
        <v>0</v>
      </c>
      <c r="C49" s="6">
        <v>0</v>
      </c>
      <c r="D49" s="6">
        <v>50.78345431381463</v>
      </c>
      <c r="E49" s="6">
        <v>0</v>
      </c>
      <c r="F49" s="6">
        <f t="shared" si="0"/>
        <v>50.78345431381463</v>
      </c>
    </row>
    <row r="50" spans="1:6" ht="12.75">
      <c r="A50" s="37" t="s">
        <v>66</v>
      </c>
      <c r="B50" s="6">
        <v>0</v>
      </c>
      <c r="C50" s="6">
        <v>0</v>
      </c>
      <c r="D50" s="6">
        <v>1822206.0730296858</v>
      </c>
      <c r="E50" s="6">
        <v>0</v>
      </c>
      <c r="F50" s="6">
        <f t="shared" si="0"/>
        <v>1822206.0730296858</v>
      </c>
    </row>
    <row r="51" spans="1:6" ht="12.75">
      <c r="A51" s="37" t="s">
        <v>67</v>
      </c>
      <c r="B51" s="6">
        <v>0</v>
      </c>
      <c r="C51" s="6">
        <v>0</v>
      </c>
      <c r="D51" s="6">
        <v>26144.319482036386</v>
      </c>
      <c r="E51" s="6">
        <v>0</v>
      </c>
      <c r="F51" s="6">
        <f t="shared" si="0"/>
        <v>26144.319482036386</v>
      </c>
    </row>
    <row r="52" spans="1:6" ht="12.75">
      <c r="A52" s="37" t="s">
        <v>68</v>
      </c>
      <c r="B52" s="6">
        <v>0</v>
      </c>
      <c r="C52" s="6">
        <v>0</v>
      </c>
      <c r="D52" s="6">
        <v>0</v>
      </c>
      <c r="E52" s="6">
        <v>0</v>
      </c>
      <c r="F52" s="6">
        <f t="shared" si="0"/>
        <v>0</v>
      </c>
    </row>
    <row r="53" spans="1:6" ht="12.75">
      <c r="A53" s="37" t="s">
        <v>69</v>
      </c>
      <c r="B53" s="6">
        <v>0</v>
      </c>
      <c r="C53" s="6">
        <v>0</v>
      </c>
      <c r="D53" s="6">
        <v>5965</v>
      </c>
      <c r="E53" s="6">
        <v>0</v>
      </c>
      <c r="F53" s="6">
        <f t="shared" si="0"/>
        <v>5965</v>
      </c>
    </row>
    <row r="54" spans="1:6" ht="12.75">
      <c r="A54" s="37" t="s">
        <v>70</v>
      </c>
      <c r="B54" s="6">
        <v>0</v>
      </c>
      <c r="C54" s="6">
        <v>0</v>
      </c>
      <c r="D54" s="6">
        <v>21911.99142623451</v>
      </c>
      <c r="E54" s="6">
        <v>0</v>
      </c>
      <c r="F54" s="6">
        <f>SUM(B54:E54)</f>
        <v>21911.99142623451</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43.278307496304684</v>
      </c>
      <c r="E57" s="6">
        <v>0</v>
      </c>
      <c r="F57" s="6">
        <f>SUM(B57:E57)</f>
        <v>43.278307496304684</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0</v>
      </c>
      <c r="C60" s="6">
        <f>SUM(C6:C58)</f>
        <v>0</v>
      </c>
      <c r="D60" s="6">
        <f>SUM(D6:D58)</f>
        <v>6849416.76</v>
      </c>
      <c r="E60" s="6">
        <f>SUM(E6:E58)</f>
        <v>0</v>
      </c>
      <c r="F60" s="6">
        <f>SUM(F6:F58)</f>
        <v>6849416.76</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Italic"Statesman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Guaranty Associations.</oddFooter>
  </headerFooter>
</worksheet>
</file>

<file path=xl/worksheets/sheet55.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3" width="12.125" style="7" bestFit="1" customWidth="1"/>
    <col min="4" max="4" width="9.25390625" style="7" bestFit="1" customWidth="1"/>
    <col min="5" max="5" width="14.375" style="7" bestFit="1" customWidth="1"/>
    <col min="6" max="6" width="12.125" style="7" bestFit="1" customWidth="1"/>
    <col min="7" max="7" width="2.75390625" style="7" customWidth="1"/>
    <col min="8" max="8" width="28.125" style="7" bestFit="1" customWidth="1"/>
    <col min="9" max="9" width="13.25390625" style="8" bestFit="1" customWidth="1"/>
    <col min="10" max="16384" width="10.75390625" style="7" customWidth="1"/>
  </cols>
  <sheetData>
    <row r="1" spans="1:6" ht="12.75">
      <c r="A1" s="4" t="s">
        <v>0</v>
      </c>
      <c r="B1" s="127" t="s">
        <v>116</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239163.0185190587</v>
      </c>
      <c r="C6" s="6">
        <v>102506.49973190663</v>
      </c>
      <c r="D6" s="6">
        <v>0</v>
      </c>
      <c r="E6" s="6">
        <v>0</v>
      </c>
      <c r="F6" s="6">
        <f aca="true" t="shared" si="0" ref="F6:F21">SUM(B6:E6)</f>
        <v>341669.51825096534</v>
      </c>
      <c r="H6" s="7" t="s">
        <v>8</v>
      </c>
      <c r="I6" s="8" t="s">
        <v>0</v>
      </c>
    </row>
    <row r="7" spans="1:6" ht="12" customHeight="1">
      <c r="A7" s="37" t="s">
        <v>9</v>
      </c>
      <c r="B7" s="6">
        <v>4727.486082514711</v>
      </c>
      <c r="C7" s="6">
        <v>24511.906360592973</v>
      </c>
      <c r="D7" s="6">
        <v>0</v>
      </c>
      <c r="E7" s="6">
        <v>0</v>
      </c>
      <c r="F7" s="6">
        <f t="shared" si="0"/>
        <v>29239.392443107685</v>
      </c>
    </row>
    <row r="8" spans="1:9" ht="12.75">
      <c r="A8" s="37" t="s">
        <v>10</v>
      </c>
      <c r="B8" s="6">
        <v>659756.4501195214</v>
      </c>
      <c r="C8" s="6">
        <v>276488.9297087848</v>
      </c>
      <c r="D8" s="6">
        <v>0</v>
      </c>
      <c r="E8" s="6">
        <v>0</v>
      </c>
      <c r="F8" s="6">
        <f t="shared" si="0"/>
        <v>936245.3798283061</v>
      </c>
      <c r="H8" s="7" t="s">
        <v>0</v>
      </c>
      <c r="I8" s="8" t="s">
        <v>0</v>
      </c>
    </row>
    <row r="9" spans="1:9" ht="12.75">
      <c r="A9" s="37" t="s">
        <v>11</v>
      </c>
      <c r="B9" s="6">
        <v>281862.64929481974</v>
      </c>
      <c r="C9" s="6">
        <v>49871.57452863883</v>
      </c>
      <c r="D9" s="6">
        <v>0</v>
      </c>
      <c r="E9" s="6">
        <v>0</v>
      </c>
      <c r="F9" s="6">
        <f t="shared" si="0"/>
        <v>331734.22382345854</v>
      </c>
      <c r="H9" s="7" t="s">
        <v>0</v>
      </c>
      <c r="I9" s="8" t="s">
        <v>0</v>
      </c>
    </row>
    <row r="10" spans="1:9" ht="12.75">
      <c r="A10" s="37" t="s">
        <v>12</v>
      </c>
      <c r="B10" s="6">
        <v>3310843.167860115</v>
      </c>
      <c r="C10" s="6">
        <v>506562.2345783977</v>
      </c>
      <c r="D10" s="6">
        <v>0</v>
      </c>
      <c r="E10" s="6">
        <v>0</v>
      </c>
      <c r="F10" s="6">
        <f t="shared" si="0"/>
        <v>3817405.4024385125</v>
      </c>
      <c r="H10" s="7" t="s">
        <v>13</v>
      </c>
      <c r="I10" s="8">
        <v>128656620.36000001</v>
      </c>
    </row>
    <row r="11" spans="1:6" ht="12.75">
      <c r="A11" s="37" t="s">
        <v>14</v>
      </c>
      <c r="B11" s="6">
        <v>1434549.372328354</v>
      </c>
      <c r="C11" s="6">
        <v>122643.49589830101</v>
      </c>
      <c r="D11" s="6">
        <v>0</v>
      </c>
      <c r="E11" s="6">
        <v>0</v>
      </c>
      <c r="F11" s="6">
        <f t="shared" si="0"/>
        <v>1557192.868226655</v>
      </c>
    </row>
    <row r="12" spans="1:8" ht="12.75">
      <c r="A12" s="37" t="s">
        <v>15</v>
      </c>
      <c r="B12" s="6">
        <v>0</v>
      </c>
      <c r="C12" s="6">
        <v>0</v>
      </c>
      <c r="D12" s="6">
        <v>0</v>
      </c>
      <c r="E12" s="6">
        <v>0</v>
      </c>
      <c r="F12" s="6">
        <f t="shared" si="0"/>
        <v>0</v>
      </c>
      <c r="H12" s="7" t="s">
        <v>16</v>
      </c>
    </row>
    <row r="13" spans="1:9" ht="12.75">
      <c r="A13" s="37" t="s">
        <v>17</v>
      </c>
      <c r="B13" s="6">
        <v>116873.44666463789</v>
      </c>
      <c r="C13" s="6">
        <v>53284.537384714</v>
      </c>
      <c r="D13" s="6">
        <v>59992.71</v>
      </c>
      <c r="E13" s="6">
        <v>0</v>
      </c>
      <c r="F13" s="6">
        <f t="shared" si="0"/>
        <v>230150.69404935188</v>
      </c>
      <c r="H13" s="7" t="s">
        <v>18</v>
      </c>
      <c r="I13" s="8">
        <v>3127101.62</v>
      </c>
    </row>
    <row r="14" spans="1:9" ht="12.75">
      <c r="A14" s="37" t="s">
        <v>19</v>
      </c>
      <c r="B14" s="6">
        <v>79385.21782774298</v>
      </c>
      <c r="C14" s="6">
        <v>44572.411472797845</v>
      </c>
      <c r="D14" s="6">
        <v>0</v>
      </c>
      <c r="E14" s="6">
        <v>0</v>
      </c>
      <c r="F14" s="6">
        <f t="shared" si="0"/>
        <v>123957.62930054082</v>
      </c>
      <c r="H14" s="7" t="s">
        <v>20</v>
      </c>
      <c r="I14" s="8">
        <v>2454949.11</v>
      </c>
    </row>
    <row r="15" spans="1:9" ht="12.75">
      <c r="A15" s="37" t="s">
        <v>21</v>
      </c>
      <c r="B15" s="6">
        <v>1885140.2277805759</v>
      </c>
      <c r="C15" s="6">
        <v>1830241.8370710346</v>
      </c>
      <c r="D15" s="6">
        <v>0</v>
      </c>
      <c r="E15" s="6">
        <v>0</v>
      </c>
      <c r="F15" s="6">
        <f t="shared" si="0"/>
        <v>3715382.0648516105</v>
      </c>
      <c r="H15" s="7" t="s">
        <v>22</v>
      </c>
      <c r="I15" s="8">
        <v>1276261.88</v>
      </c>
    </row>
    <row r="16" spans="1:6" ht="12.75">
      <c r="A16" s="37" t="s">
        <v>23</v>
      </c>
      <c r="B16" s="6">
        <v>885716.4571829545</v>
      </c>
      <c r="C16" s="6">
        <v>441164.8121544275</v>
      </c>
      <c r="D16" s="6">
        <v>0</v>
      </c>
      <c r="E16" s="6">
        <v>0</v>
      </c>
      <c r="F16" s="6">
        <f t="shared" si="0"/>
        <v>1326881.2693373822</v>
      </c>
    </row>
    <row r="17" spans="1:8" ht="12.75">
      <c r="A17" s="37" t="s">
        <v>24</v>
      </c>
      <c r="B17" s="6">
        <v>5333.220876908681</v>
      </c>
      <c r="C17" s="6">
        <v>19308.305193375905</v>
      </c>
      <c r="D17" s="6">
        <v>0</v>
      </c>
      <c r="E17" s="6">
        <v>0</v>
      </c>
      <c r="F17" s="6">
        <f t="shared" si="0"/>
        <v>24641.526070284584</v>
      </c>
      <c r="H17" s="7" t="s">
        <v>25</v>
      </c>
    </row>
    <row r="18" spans="1:9" ht="12.75">
      <c r="A18" s="37" t="s">
        <v>26</v>
      </c>
      <c r="B18" s="6">
        <v>445395.19766275515</v>
      </c>
      <c r="C18" s="6">
        <v>174265.37705505016</v>
      </c>
      <c r="D18" s="6">
        <v>0</v>
      </c>
      <c r="E18" s="6">
        <v>0</v>
      </c>
      <c r="F18" s="6">
        <f t="shared" si="0"/>
        <v>619660.5747178053</v>
      </c>
      <c r="H18" s="7" t="s">
        <v>27</v>
      </c>
      <c r="I18" s="8">
        <v>0</v>
      </c>
    </row>
    <row r="19" spans="1:9" ht="12.75">
      <c r="A19" s="37" t="s">
        <v>28</v>
      </c>
      <c r="B19" s="6">
        <v>1843913.0184044018</v>
      </c>
      <c r="C19" s="6">
        <v>1258845.8094242616</v>
      </c>
      <c r="D19" s="6">
        <v>0</v>
      </c>
      <c r="E19" s="6">
        <v>0</v>
      </c>
      <c r="F19" s="6">
        <f t="shared" si="0"/>
        <v>3102758.8278286634</v>
      </c>
      <c r="H19" s="7" t="s">
        <v>29</v>
      </c>
      <c r="I19" s="8">
        <v>-978103</v>
      </c>
    </row>
    <row r="20" spans="1:9" ht="12.75">
      <c r="A20" s="37" t="s">
        <v>30</v>
      </c>
      <c r="B20" s="6">
        <v>1016408.202546136</v>
      </c>
      <c r="C20" s="6">
        <v>834901.1981762212</v>
      </c>
      <c r="D20" s="6">
        <v>0</v>
      </c>
      <c r="E20" s="6">
        <v>0</v>
      </c>
      <c r="F20" s="6">
        <f t="shared" si="0"/>
        <v>1851309.4007223572</v>
      </c>
      <c r="H20" s="7" t="s">
        <v>31</v>
      </c>
      <c r="I20" s="8" t="s">
        <v>0</v>
      </c>
    </row>
    <row r="21" spans="1:9" ht="12.75">
      <c r="A21" s="37" t="s">
        <v>32</v>
      </c>
      <c r="B21" s="6">
        <v>324739.6445362178</v>
      </c>
      <c r="C21" s="6">
        <v>466950.4108988575</v>
      </c>
      <c r="D21" s="6">
        <v>0</v>
      </c>
      <c r="E21" s="6">
        <v>0</v>
      </c>
      <c r="F21" s="6">
        <f t="shared" si="0"/>
        <v>791690.0554350753</v>
      </c>
      <c r="H21" s="7" t="s">
        <v>33</v>
      </c>
      <c r="I21" s="8">
        <v>16832492.00000001</v>
      </c>
    </row>
    <row r="22" spans="1:9" ht="12.75">
      <c r="A22" s="37" t="s">
        <v>34</v>
      </c>
      <c r="B22" s="6">
        <v>113107.8133708291</v>
      </c>
      <c r="C22" s="6">
        <v>46236.127920500134</v>
      </c>
      <c r="D22" s="6">
        <v>0</v>
      </c>
      <c r="E22" s="6">
        <v>0</v>
      </c>
      <c r="F22" s="6">
        <f aca="true" t="shared" si="1" ref="F22:F37">SUM(B22:E22)</f>
        <v>159343.94129132922</v>
      </c>
      <c r="H22" s="7" t="s">
        <v>35</v>
      </c>
      <c r="I22" s="8" t="s">
        <v>0</v>
      </c>
    </row>
    <row r="23" spans="1:9" ht="12.75">
      <c r="A23" s="37" t="s">
        <v>36</v>
      </c>
      <c r="B23" s="6">
        <v>635787.3734781069</v>
      </c>
      <c r="C23" s="6">
        <v>350291.3236922737</v>
      </c>
      <c r="D23" s="6">
        <v>0</v>
      </c>
      <c r="E23" s="6">
        <v>0</v>
      </c>
      <c r="F23" s="6">
        <f t="shared" si="1"/>
        <v>986078.6971703806</v>
      </c>
      <c r="H23" s="7" t="s">
        <v>37</v>
      </c>
      <c r="I23" s="8">
        <v>77012691</v>
      </c>
    </row>
    <row r="24" spans="1:6" ht="12.75">
      <c r="A24" s="37" t="s">
        <v>38</v>
      </c>
      <c r="B24" s="6">
        <v>0</v>
      </c>
      <c r="C24" s="6">
        <v>0</v>
      </c>
      <c r="D24" s="6">
        <v>0</v>
      </c>
      <c r="E24" s="6">
        <v>0</v>
      </c>
      <c r="F24" s="6">
        <f t="shared" si="1"/>
        <v>0</v>
      </c>
    </row>
    <row r="25" spans="1:9" ht="12.75">
      <c r="A25" s="37" t="s">
        <v>39</v>
      </c>
      <c r="B25" s="6">
        <v>0</v>
      </c>
      <c r="C25" s="6">
        <v>0</v>
      </c>
      <c r="D25" s="6">
        <v>0</v>
      </c>
      <c r="E25" s="6">
        <v>0</v>
      </c>
      <c r="F25" s="6">
        <f t="shared" si="1"/>
        <v>0</v>
      </c>
      <c r="H25" s="7" t="s">
        <v>40</v>
      </c>
      <c r="I25" s="8">
        <f>SUM(I10:I15)-SUM(I18:I23)</f>
        <v>42647852.97000001</v>
      </c>
    </row>
    <row r="26" spans="1:9" ht="12.75">
      <c r="A26" s="37" t="s">
        <v>41</v>
      </c>
      <c r="B26" s="6">
        <v>477367.2674378409</v>
      </c>
      <c r="C26" s="6">
        <v>90347.88074634928</v>
      </c>
      <c r="D26" s="6">
        <v>64904</v>
      </c>
      <c r="E26" s="6">
        <v>0</v>
      </c>
      <c r="F26" s="6">
        <f t="shared" si="1"/>
        <v>632619.1481841903</v>
      </c>
      <c r="H26" s="7" t="s">
        <v>42</v>
      </c>
      <c r="I26" s="8">
        <f>+F60</f>
        <v>42647852.97</v>
      </c>
    </row>
    <row r="27" spans="1:9" ht="12.75">
      <c r="A27" s="37" t="s">
        <v>43</v>
      </c>
      <c r="B27" s="6">
        <v>30316.02603250306</v>
      </c>
      <c r="C27" s="6">
        <v>12919.991387450933</v>
      </c>
      <c r="D27" s="6">
        <v>0</v>
      </c>
      <c r="E27" s="6">
        <v>0</v>
      </c>
      <c r="F27" s="6">
        <f t="shared" si="1"/>
        <v>43236.01741995399</v>
      </c>
      <c r="I27" s="8" t="s">
        <v>0</v>
      </c>
    </row>
    <row r="28" spans="1:6" ht="12.75">
      <c r="A28" s="37" t="s">
        <v>44</v>
      </c>
      <c r="B28" s="6">
        <v>7666.7795642694</v>
      </c>
      <c r="C28" s="6">
        <v>241.4757637809189</v>
      </c>
      <c r="D28" s="6">
        <v>0</v>
      </c>
      <c r="E28" s="6">
        <v>0</v>
      </c>
      <c r="F28" s="6">
        <f t="shared" si="1"/>
        <v>7908.255328050319</v>
      </c>
    </row>
    <row r="29" spans="1:6" ht="12.75">
      <c r="A29" s="37" t="s">
        <v>45</v>
      </c>
      <c r="B29" s="6">
        <v>1717791.1387549862</v>
      </c>
      <c r="C29" s="6">
        <v>2097947.193162149</v>
      </c>
      <c r="D29" s="6">
        <v>0</v>
      </c>
      <c r="E29" s="6">
        <v>0</v>
      </c>
      <c r="F29" s="6">
        <f t="shared" si="1"/>
        <v>3815738.331917135</v>
      </c>
    </row>
    <row r="30" spans="1:6" ht="12.75">
      <c r="A30" s="37" t="s">
        <v>46</v>
      </c>
      <c r="B30" s="6">
        <v>554848.0443002433</v>
      </c>
      <c r="C30" s="6">
        <v>99889.54354729172</v>
      </c>
      <c r="D30" s="6">
        <v>0</v>
      </c>
      <c r="E30" s="6">
        <v>0</v>
      </c>
      <c r="F30" s="6">
        <f t="shared" si="1"/>
        <v>654737.587847535</v>
      </c>
    </row>
    <row r="31" spans="1:6" ht="12.75">
      <c r="A31" s="37" t="s">
        <v>47</v>
      </c>
      <c r="B31" s="6">
        <v>890492.0644878657</v>
      </c>
      <c r="C31" s="6">
        <v>729864.9266331303</v>
      </c>
      <c r="D31" s="6">
        <v>0</v>
      </c>
      <c r="E31" s="6">
        <v>0</v>
      </c>
      <c r="F31" s="6">
        <f t="shared" si="1"/>
        <v>1620356.991120996</v>
      </c>
    </row>
    <row r="32" spans="1:6" ht="12.75">
      <c r="A32" s="37" t="s">
        <v>48</v>
      </c>
      <c r="B32" s="6">
        <v>269061.43537427945</v>
      </c>
      <c r="C32" s="6">
        <v>77589.99121359113</v>
      </c>
      <c r="D32" s="6">
        <v>0</v>
      </c>
      <c r="E32" s="6">
        <v>0</v>
      </c>
      <c r="F32" s="6">
        <f t="shared" si="1"/>
        <v>346651.4265878706</v>
      </c>
    </row>
    <row r="33" spans="1:6" ht="12.75">
      <c r="A33" s="37" t="s">
        <v>49</v>
      </c>
      <c r="B33" s="6">
        <v>287877.7404296186</v>
      </c>
      <c r="C33" s="6">
        <v>184101.10129818745</v>
      </c>
      <c r="D33" s="6">
        <v>0</v>
      </c>
      <c r="E33" s="6">
        <v>0</v>
      </c>
      <c r="F33" s="6">
        <f t="shared" si="1"/>
        <v>471978.8417278061</v>
      </c>
    </row>
    <row r="34" spans="1:6" ht="12.75">
      <c r="A34" s="37" t="s">
        <v>50</v>
      </c>
      <c r="B34" s="6">
        <v>537850.5215698389</v>
      </c>
      <c r="C34" s="6">
        <v>68644.43654442244</v>
      </c>
      <c r="D34" s="6">
        <v>0</v>
      </c>
      <c r="E34" s="6">
        <v>0</v>
      </c>
      <c r="F34" s="6">
        <f t="shared" si="1"/>
        <v>606494.9581142613</v>
      </c>
    </row>
    <row r="35" spans="1:6" ht="12.75">
      <c r="A35" s="37" t="s">
        <v>51</v>
      </c>
      <c r="B35" s="6">
        <v>47049.30836883595</v>
      </c>
      <c r="C35" s="6">
        <v>1603.1206974636684</v>
      </c>
      <c r="D35" s="6">
        <v>0</v>
      </c>
      <c r="E35" s="6">
        <v>0</v>
      </c>
      <c r="F35" s="6">
        <f t="shared" si="1"/>
        <v>48652.42906629961</v>
      </c>
    </row>
    <row r="36" spans="1:6" ht="12.75">
      <c r="A36" s="37" t="s">
        <v>52</v>
      </c>
      <c r="B36" s="6">
        <v>0</v>
      </c>
      <c r="C36" s="6">
        <v>0</v>
      </c>
      <c r="D36" s="6">
        <v>0</v>
      </c>
      <c r="E36" s="6">
        <v>0</v>
      </c>
      <c r="F36" s="6">
        <f t="shared" si="1"/>
        <v>0</v>
      </c>
    </row>
    <row r="37" spans="1:6" ht="12.75">
      <c r="A37" s="37" t="s">
        <v>53</v>
      </c>
      <c r="B37" s="6">
        <v>103811.85097489625</v>
      </c>
      <c r="C37" s="6">
        <v>116231.0324313197</v>
      </c>
      <c r="D37" s="6">
        <v>0</v>
      </c>
      <c r="E37" s="6">
        <v>0</v>
      </c>
      <c r="F37" s="6">
        <f t="shared" si="1"/>
        <v>220042.88340621596</v>
      </c>
    </row>
    <row r="38" spans="1:6" ht="12.75">
      <c r="A38" s="37" t="s">
        <v>54</v>
      </c>
      <c r="B38" s="6">
        <v>0</v>
      </c>
      <c r="C38" s="6">
        <v>0</v>
      </c>
      <c r="D38" s="6">
        <v>0</v>
      </c>
      <c r="E38" s="6">
        <v>0</v>
      </c>
      <c r="F38" s="6">
        <f aca="true" t="shared" si="2" ref="F38:F53">SUM(B38:E38)</f>
        <v>0</v>
      </c>
    </row>
    <row r="39" spans="1:6" ht="12.75">
      <c r="A39" s="37" t="s">
        <v>55</v>
      </c>
      <c r="B39" s="6">
        <v>903028.161494913</v>
      </c>
      <c r="C39" s="6">
        <v>180128.61301196285</v>
      </c>
      <c r="D39" s="6">
        <v>-444.17</v>
      </c>
      <c r="E39" s="6">
        <v>0</v>
      </c>
      <c r="F39" s="6">
        <f t="shared" si="2"/>
        <v>1082712.6045068759</v>
      </c>
    </row>
    <row r="40" spans="1:6" ht="12.75">
      <c r="A40" s="37" t="s">
        <v>56</v>
      </c>
      <c r="B40" s="6">
        <v>180312.58027877478</v>
      </c>
      <c r="C40" s="6">
        <v>115302.02888206966</v>
      </c>
      <c r="D40" s="6">
        <v>0</v>
      </c>
      <c r="E40" s="6">
        <v>0</v>
      </c>
      <c r="F40" s="6">
        <f t="shared" si="2"/>
        <v>295614.60916084447</v>
      </c>
    </row>
    <row r="41" spans="1:6" ht="12.75">
      <c r="A41" s="37" t="s">
        <v>57</v>
      </c>
      <c r="B41" s="6">
        <v>0</v>
      </c>
      <c r="C41" s="6">
        <v>0</v>
      </c>
      <c r="D41" s="6">
        <v>0</v>
      </c>
      <c r="E41" s="6">
        <v>0</v>
      </c>
      <c r="F41" s="6">
        <f t="shared" si="2"/>
        <v>0</v>
      </c>
    </row>
    <row r="42" spans="1:6" ht="12.75">
      <c r="A42" s="37" t="s">
        <v>58</v>
      </c>
      <c r="B42" s="6">
        <v>238493.1848135949</v>
      </c>
      <c r="C42" s="6">
        <v>569723.4291444228</v>
      </c>
      <c r="D42" s="6">
        <v>0</v>
      </c>
      <c r="E42" s="6">
        <v>0</v>
      </c>
      <c r="F42" s="6">
        <f t="shared" si="2"/>
        <v>808216.6139580177</v>
      </c>
    </row>
    <row r="43" spans="1:6" ht="12.75">
      <c r="A43" s="37" t="s">
        <v>59</v>
      </c>
      <c r="B43" s="6">
        <v>714487.7845925121</v>
      </c>
      <c r="C43" s="6">
        <v>224144.03294464212</v>
      </c>
      <c r="D43" s="6">
        <v>0</v>
      </c>
      <c r="E43" s="6">
        <v>0</v>
      </c>
      <c r="F43" s="6">
        <f t="shared" si="2"/>
        <v>938631.8175371542</v>
      </c>
    </row>
    <row r="44" spans="1:6" ht="12.75">
      <c r="A44" s="37" t="s">
        <v>60</v>
      </c>
      <c r="B44" s="6">
        <v>1899783.4133307217</v>
      </c>
      <c r="C44" s="6">
        <v>1089580.3715505875</v>
      </c>
      <c r="D44" s="6">
        <v>0</v>
      </c>
      <c r="E44" s="6">
        <v>0</v>
      </c>
      <c r="F44" s="6">
        <f t="shared" si="2"/>
        <v>2989363.784881309</v>
      </c>
    </row>
    <row r="45" spans="1:6" ht="12.75">
      <c r="A45" s="37" t="s">
        <v>61</v>
      </c>
      <c r="B45" s="6">
        <v>0</v>
      </c>
      <c r="C45" s="6">
        <v>0</v>
      </c>
      <c r="D45" s="6">
        <v>0</v>
      </c>
      <c r="E45" s="6">
        <v>0</v>
      </c>
      <c r="F45" s="6">
        <f t="shared" si="2"/>
        <v>0</v>
      </c>
    </row>
    <row r="46" spans="1:6" ht="12.75">
      <c r="A46" s="37" t="s">
        <v>62</v>
      </c>
      <c r="B46" s="6">
        <v>6952.516323850994</v>
      </c>
      <c r="C46" s="6">
        <v>101.61622161215504</v>
      </c>
      <c r="D46" s="6">
        <v>0</v>
      </c>
      <c r="E46" s="6">
        <v>0</v>
      </c>
      <c r="F46" s="6">
        <f t="shared" si="2"/>
        <v>7054.132545463149</v>
      </c>
    </row>
    <row r="47" spans="1:6" ht="12.75">
      <c r="A47" s="37" t="s">
        <v>63</v>
      </c>
      <c r="B47" s="6">
        <v>1119781.1682322663</v>
      </c>
      <c r="C47" s="6">
        <v>441852.2969409366</v>
      </c>
      <c r="D47" s="6">
        <v>0</v>
      </c>
      <c r="E47" s="6">
        <v>0</v>
      </c>
      <c r="F47" s="6">
        <f t="shared" si="2"/>
        <v>1561633.465173203</v>
      </c>
    </row>
    <row r="48" spans="1:6" ht="12.75">
      <c r="A48" s="37" t="s">
        <v>64</v>
      </c>
      <c r="B48" s="6">
        <v>133044.21436150707</v>
      </c>
      <c r="C48" s="6">
        <v>64992.79688280175</v>
      </c>
      <c r="D48" s="6">
        <v>0</v>
      </c>
      <c r="E48" s="6">
        <v>0</v>
      </c>
      <c r="F48" s="6">
        <f t="shared" si="2"/>
        <v>198037.01124430881</v>
      </c>
    </row>
    <row r="49" spans="1:6" ht="12.75">
      <c r="A49" s="37" t="s">
        <v>65</v>
      </c>
      <c r="B49" s="6">
        <v>558686.5494577182</v>
      </c>
      <c r="C49" s="6">
        <v>336981.40750475373</v>
      </c>
      <c r="D49" s="6">
        <v>0</v>
      </c>
      <c r="E49" s="6">
        <v>0</v>
      </c>
      <c r="F49" s="6">
        <f t="shared" si="2"/>
        <v>895667.9569624718</v>
      </c>
    </row>
    <row r="50" spans="1:6" ht="12.75">
      <c r="A50" s="37" t="s">
        <v>66</v>
      </c>
      <c r="B50" s="6">
        <v>681933.4905694744</v>
      </c>
      <c r="C50" s="6">
        <v>1058303.3611491728</v>
      </c>
      <c r="D50" s="6">
        <v>0</v>
      </c>
      <c r="E50" s="6">
        <v>0</v>
      </c>
      <c r="F50" s="6">
        <f t="shared" si="2"/>
        <v>1740236.8517186472</v>
      </c>
    </row>
    <row r="51" spans="1:6" ht="12.75">
      <c r="A51" s="37" t="s">
        <v>67</v>
      </c>
      <c r="B51" s="6">
        <v>176299.4866338341</v>
      </c>
      <c r="C51" s="6">
        <v>157388.00207183615</v>
      </c>
      <c r="D51" s="6">
        <v>0</v>
      </c>
      <c r="E51" s="6">
        <v>0</v>
      </c>
      <c r="F51" s="6">
        <f t="shared" si="2"/>
        <v>333687.4887056702</v>
      </c>
    </row>
    <row r="52" spans="1:6" ht="12.75">
      <c r="A52" s="37" t="s">
        <v>68</v>
      </c>
      <c r="B52" s="6">
        <v>0</v>
      </c>
      <c r="C52" s="6">
        <v>0</v>
      </c>
      <c r="D52" s="6">
        <v>0</v>
      </c>
      <c r="E52" s="6">
        <v>0</v>
      </c>
      <c r="F52" s="6">
        <f t="shared" si="2"/>
        <v>0</v>
      </c>
    </row>
    <row r="53" spans="1:6" ht="12.75">
      <c r="A53" s="37" t="s">
        <v>69</v>
      </c>
      <c r="B53" s="6">
        <v>826225.122370752</v>
      </c>
      <c r="C53" s="6">
        <v>355461.8473855839</v>
      </c>
      <c r="D53" s="6">
        <v>8022.24</v>
      </c>
      <c r="E53" s="6">
        <v>0</v>
      </c>
      <c r="F53" s="6">
        <f t="shared" si="2"/>
        <v>1189709.209756336</v>
      </c>
    </row>
    <row r="54" spans="1:6" ht="12.75">
      <c r="A54" s="37" t="s">
        <v>70</v>
      </c>
      <c r="B54" s="6">
        <v>1200933.6999198538</v>
      </c>
      <c r="C54" s="6">
        <v>427649.71182625415</v>
      </c>
      <c r="D54" s="6">
        <v>0</v>
      </c>
      <c r="E54" s="6">
        <v>0</v>
      </c>
      <c r="F54" s="6">
        <f>SUM(B54:E54)</f>
        <v>1628583.411746108</v>
      </c>
    </row>
    <row r="55" spans="1:6" ht="12.75">
      <c r="A55" s="37" t="s">
        <v>71</v>
      </c>
      <c r="B55" s="6">
        <v>284685.9669574412</v>
      </c>
      <c r="C55" s="6">
        <v>11514.975302142731</v>
      </c>
      <c r="D55" s="6">
        <v>5460.32</v>
      </c>
      <c r="E55" s="6">
        <v>0</v>
      </c>
      <c r="F55" s="6">
        <f>SUM(B55:E55)</f>
        <v>301661.2622595839</v>
      </c>
    </row>
    <row r="56" spans="1:6" ht="12.75">
      <c r="A56" s="37" t="s">
        <v>72</v>
      </c>
      <c r="B56" s="6">
        <v>96831.94468157977</v>
      </c>
      <c r="C56" s="6">
        <v>80026.18477696215</v>
      </c>
      <c r="D56" s="6">
        <v>0</v>
      </c>
      <c r="E56" s="6">
        <v>0</v>
      </c>
      <c r="F56" s="6">
        <f>SUM(B56:E56)</f>
        <v>176858.12945854192</v>
      </c>
    </row>
    <row r="57" spans="1:6" ht="12.75">
      <c r="A57" s="37" t="s">
        <v>73</v>
      </c>
      <c r="B57" s="6">
        <v>44968.86310314026</v>
      </c>
      <c r="C57" s="6">
        <v>41457.420776205865</v>
      </c>
      <c r="D57" s="6">
        <v>0</v>
      </c>
      <c r="E57" s="6">
        <v>0</v>
      </c>
      <c r="F57" s="6">
        <f>SUM(B57:E57)</f>
        <v>86426.28387934613</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27273282.28895277</v>
      </c>
      <c r="C60" s="6">
        <f>SUM(C6:C58)</f>
        <v>15236635.58104722</v>
      </c>
      <c r="D60" s="6">
        <f>SUM(D6:D58)</f>
        <v>137935.1</v>
      </c>
      <c r="E60" s="6">
        <f>SUM(E6:E58)</f>
        <v>0</v>
      </c>
      <c r="F60" s="6">
        <f>SUM(F6:F58)</f>
        <v>42647852.97</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Italic"Summit National Life Insurance Company&amp;R&amp;"Geneva,Bold"UNAUDITED
© NOLHGA</oddHeader>
    <oddFooter>&amp;L&amp;B&amp;IFor member company and association use only.  The data reflects estimates and exclude many costs incurred directly by the State Guaranty Associations.  It MAY NOT be utilized in protesting actual assessments made by State Guarnaty Associations.</oddFooter>
  </headerFooter>
</worksheet>
</file>

<file path=xl/worksheets/sheet56.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8.125" style="7" bestFit="1" customWidth="1"/>
    <col min="3" max="3" width="11.75390625" style="7" bestFit="1" customWidth="1"/>
    <col min="4" max="4" width="8.125" style="7" bestFit="1" customWidth="1"/>
    <col min="5" max="5" width="14.375" style="7" bestFit="1" customWidth="1"/>
    <col min="6" max="6" width="8.125" style="7" bestFit="1" customWidth="1"/>
    <col min="7" max="7" width="2.75390625" style="7" customWidth="1"/>
    <col min="8" max="8" width="28.125" style="7" bestFit="1" customWidth="1"/>
    <col min="9" max="9" width="8.125" style="8" bestFit="1" customWidth="1"/>
    <col min="10" max="16384" width="10.75390625" style="7" customWidth="1"/>
  </cols>
  <sheetData>
    <row r="1" spans="1:6" ht="12.75">
      <c r="A1" s="4" t="s">
        <v>0</v>
      </c>
      <c r="B1" s="127" t="s">
        <v>88</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0</v>
      </c>
      <c r="E6" s="6">
        <v>0</v>
      </c>
      <c r="F6" s="6">
        <f aca="true" t="shared" si="0" ref="F6:F53">SUM(B6:E6)</f>
        <v>0</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0</v>
      </c>
      <c r="C9" s="6">
        <v>0</v>
      </c>
      <c r="D9" s="6">
        <v>0</v>
      </c>
      <c r="E9" s="6">
        <v>0</v>
      </c>
      <c r="F9" s="6">
        <f t="shared" si="0"/>
        <v>0</v>
      </c>
      <c r="H9" s="7" t="s">
        <v>0</v>
      </c>
      <c r="I9" s="8" t="s">
        <v>0</v>
      </c>
    </row>
    <row r="10" spans="1:9" ht="12.75">
      <c r="A10" s="37" t="s">
        <v>12</v>
      </c>
      <c r="B10" s="6">
        <v>2131.8166041902</v>
      </c>
      <c r="C10" s="6">
        <v>0</v>
      </c>
      <c r="D10" s="6">
        <v>191.9901697256018</v>
      </c>
      <c r="E10" s="6">
        <v>0</v>
      </c>
      <c r="F10" s="6">
        <f t="shared" si="0"/>
        <v>2323.806773915802</v>
      </c>
      <c r="H10" s="7" t="s">
        <v>13</v>
      </c>
      <c r="I10" s="8">
        <v>0</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0</v>
      </c>
    </row>
    <row r="14" spans="1:9" ht="12.75">
      <c r="A14" s="37" t="s">
        <v>19</v>
      </c>
      <c r="B14" s="6">
        <v>1487.6239866527706</v>
      </c>
      <c r="C14" s="6">
        <v>0</v>
      </c>
      <c r="D14" s="6">
        <v>302.1715868279927</v>
      </c>
      <c r="E14" s="6">
        <v>0</v>
      </c>
      <c r="F14" s="6">
        <f t="shared" si="0"/>
        <v>1789.7955734807633</v>
      </c>
      <c r="H14" s="7" t="s">
        <v>20</v>
      </c>
      <c r="I14" s="8">
        <v>0</v>
      </c>
    </row>
    <row r="15" spans="1:9" ht="12.75">
      <c r="A15" s="37" t="s">
        <v>21</v>
      </c>
      <c r="B15" s="6">
        <v>0</v>
      </c>
      <c r="C15" s="6">
        <v>0</v>
      </c>
      <c r="D15" s="6">
        <v>0</v>
      </c>
      <c r="E15" s="6">
        <v>0</v>
      </c>
      <c r="F15" s="6">
        <f t="shared" si="0"/>
        <v>0</v>
      </c>
      <c r="H15" s="7" t="s">
        <v>22</v>
      </c>
      <c r="I15" s="8">
        <v>44552.08</v>
      </c>
    </row>
    <row r="16" spans="1:6" ht="12.75">
      <c r="A16" s="37" t="s">
        <v>23</v>
      </c>
      <c r="B16" s="6">
        <v>0</v>
      </c>
      <c r="C16" s="6">
        <v>0</v>
      </c>
      <c r="D16" s="6">
        <v>0</v>
      </c>
      <c r="E16" s="6">
        <v>0</v>
      </c>
      <c r="F16" s="6">
        <f t="shared" si="0"/>
        <v>0</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0</v>
      </c>
    </row>
    <row r="19" spans="1:9" ht="12.75">
      <c r="A19" s="37" t="s">
        <v>28</v>
      </c>
      <c r="B19" s="6">
        <v>11687.042825884242</v>
      </c>
      <c r="C19" s="6">
        <v>0</v>
      </c>
      <c r="D19" s="6">
        <v>6729.782014828137</v>
      </c>
      <c r="E19" s="6">
        <v>0</v>
      </c>
      <c r="F19" s="6">
        <f t="shared" si="0"/>
        <v>18416.82484071238</v>
      </c>
      <c r="H19" s="7" t="s">
        <v>29</v>
      </c>
      <c r="I19" s="8">
        <v>0</v>
      </c>
    </row>
    <row r="20" spans="1:9" ht="12.75">
      <c r="A20" s="37" t="s">
        <v>30</v>
      </c>
      <c r="B20" s="6">
        <v>1496.517501976626</v>
      </c>
      <c r="C20" s="6">
        <v>0</v>
      </c>
      <c r="D20" s="6">
        <v>369.99801712429417</v>
      </c>
      <c r="E20" s="6">
        <v>0</v>
      </c>
      <c r="F20" s="6">
        <f t="shared" si="0"/>
        <v>1866.51551910092</v>
      </c>
      <c r="H20" s="7" t="s">
        <v>31</v>
      </c>
      <c r="I20" s="8" t="s">
        <v>0</v>
      </c>
    </row>
    <row r="21" spans="1:9" ht="12.75">
      <c r="A21" s="37" t="s">
        <v>32</v>
      </c>
      <c r="B21" s="6">
        <v>0</v>
      </c>
      <c r="C21" s="6">
        <v>0</v>
      </c>
      <c r="D21" s="6">
        <v>0</v>
      </c>
      <c r="E21" s="6">
        <v>0</v>
      </c>
      <c r="F21" s="6">
        <f t="shared" si="0"/>
        <v>0</v>
      </c>
      <c r="H21" s="7" t="s">
        <v>33</v>
      </c>
      <c r="I21" s="8">
        <v>0</v>
      </c>
    </row>
    <row r="22" spans="1:9" ht="12.75">
      <c r="A22" s="37" t="s">
        <v>34</v>
      </c>
      <c r="B22" s="6">
        <v>0</v>
      </c>
      <c r="C22" s="6">
        <v>0</v>
      </c>
      <c r="D22" s="6">
        <v>0</v>
      </c>
      <c r="E22" s="6">
        <v>0</v>
      </c>
      <c r="F22" s="6">
        <f t="shared" si="0"/>
        <v>0</v>
      </c>
      <c r="H22" s="7" t="s">
        <v>35</v>
      </c>
      <c r="I22" s="8" t="s">
        <v>0</v>
      </c>
    </row>
    <row r="23" spans="1:9" ht="12.75">
      <c r="A23" s="37" t="s">
        <v>36</v>
      </c>
      <c r="B23" s="6">
        <v>1729.0937126730553</v>
      </c>
      <c r="C23" s="6">
        <v>0</v>
      </c>
      <c r="D23" s="6">
        <v>795.5981820113147</v>
      </c>
      <c r="E23" s="6">
        <v>0</v>
      </c>
      <c r="F23" s="6">
        <f t="shared" si="0"/>
        <v>2524.69189468437</v>
      </c>
      <c r="H23" s="7" t="s">
        <v>37</v>
      </c>
      <c r="I23" s="8">
        <v>0</v>
      </c>
    </row>
    <row r="24" spans="1:6" ht="12.75">
      <c r="A24" s="37" t="s">
        <v>38</v>
      </c>
      <c r="B24" s="6">
        <v>0</v>
      </c>
      <c r="C24" s="6">
        <v>0</v>
      </c>
      <c r="D24" s="6">
        <v>0</v>
      </c>
      <c r="E24" s="6">
        <v>0</v>
      </c>
      <c r="F24" s="6">
        <f t="shared" si="0"/>
        <v>0</v>
      </c>
    </row>
    <row r="25" spans="1:9" ht="12.75">
      <c r="A25" s="37" t="s">
        <v>39</v>
      </c>
      <c r="B25" s="6">
        <v>0</v>
      </c>
      <c r="C25" s="6">
        <v>0</v>
      </c>
      <c r="D25" s="6">
        <v>0</v>
      </c>
      <c r="E25" s="6">
        <v>0</v>
      </c>
      <c r="F25" s="6">
        <f t="shared" si="0"/>
        <v>0</v>
      </c>
      <c r="H25" s="7" t="s">
        <v>40</v>
      </c>
      <c r="I25" s="8">
        <f>SUM(I10:I15)-SUM(I18:I23)</f>
        <v>44552.08</v>
      </c>
    </row>
    <row r="26" spans="1:9" ht="12.75">
      <c r="A26" s="37" t="s">
        <v>41</v>
      </c>
      <c r="B26" s="6">
        <v>1500.1975738009844</v>
      </c>
      <c r="C26" s="6">
        <v>0</v>
      </c>
      <c r="D26" s="6">
        <v>133.12968953340638</v>
      </c>
      <c r="E26" s="6">
        <v>0</v>
      </c>
      <c r="F26" s="6">
        <f t="shared" si="0"/>
        <v>1633.3272633343909</v>
      </c>
      <c r="H26" s="7" t="s">
        <v>42</v>
      </c>
      <c r="I26" s="8">
        <f>+F60</f>
        <v>44552.08</v>
      </c>
    </row>
    <row r="27" spans="1:6" ht="12.75">
      <c r="A27" s="37" t="s">
        <v>43</v>
      </c>
      <c r="B27" s="6">
        <v>0</v>
      </c>
      <c r="C27" s="6">
        <v>0</v>
      </c>
      <c r="D27" s="6">
        <v>0</v>
      </c>
      <c r="E27" s="6">
        <v>0</v>
      </c>
      <c r="F27" s="6">
        <f t="shared" si="0"/>
        <v>0</v>
      </c>
    </row>
    <row r="28" spans="1:6" ht="12.75">
      <c r="A28" s="37" t="s">
        <v>44</v>
      </c>
      <c r="B28" s="6">
        <v>2334.9181393475774</v>
      </c>
      <c r="C28" s="6">
        <v>0</v>
      </c>
      <c r="D28" s="6">
        <v>349.27048438922446</v>
      </c>
      <c r="E28" s="6">
        <v>0</v>
      </c>
      <c r="F28" s="6">
        <f t="shared" si="0"/>
        <v>2684.1886237368017</v>
      </c>
    </row>
    <row r="29" spans="1:6" ht="12.75">
      <c r="A29" s="37" t="s">
        <v>45</v>
      </c>
      <c r="B29" s="6">
        <v>0</v>
      </c>
      <c r="C29" s="6">
        <v>0</v>
      </c>
      <c r="D29" s="6">
        <v>0</v>
      </c>
      <c r="E29" s="6">
        <v>0</v>
      </c>
      <c r="F29" s="6">
        <f t="shared" si="0"/>
        <v>0</v>
      </c>
    </row>
    <row r="30" spans="1:6" ht="12.75">
      <c r="A30" s="37" t="s">
        <v>46</v>
      </c>
      <c r="B30" s="6">
        <v>0</v>
      </c>
      <c r="C30" s="6">
        <v>0</v>
      </c>
      <c r="D30" s="6">
        <v>0</v>
      </c>
      <c r="E30" s="6">
        <v>0</v>
      </c>
      <c r="F30" s="6">
        <f t="shared" si="0"/>
        <v>0</v>
      </c>
    </row>
    <row r="31" spans="1:6" ht="12.75">
      <c r="A31" s="37" t="s">
        <v>47</v>
      </c>
      <c r="B31" s="6">
        <v>562.6830935583314</v>
      </c>
      <c r="C31" s="6">
        <v>0</v>
      </c>
      <c r="D31" s="6">
        <v>183.3174303008248</v>
      </c>
      <c r="E31" s="6">
        <v>0</v>
      </c>
      <c r="F31" s="6">
        <f t="shared" si="0"/>
        <v>746.0005238591561</v>
      </c>
    </row>
    <row r="32" spans="1:6" ht="12.75">
      <c r="A32" s="37" t="s">
        <v>48</v>
      </c>
      <c r="B32" s="6">
        <v>0</v>
      </c>
      <c r="C32" s="6">
        <v>0</v>
      </c>
      <c r="D32" s="6">
        <v>0</v>
      </c>
      <c r="E32" s="6">
        <v>0</v>
      </c>
      <c r="F32" s="6">
        <f t="shared" si="0"/>
        <v>0</v>
      </c>
    </row>
    <row r="33" spans="1:6" ht="12.75">
      <c r="A33" s="37" t="s">
        <v>49</v>
      </c>
      <c r="B33" s="6">
        <v>0</v>
      </c>
      <c r="C33" s="6">
        <v>0</v>
      </c>
      <c r="D33" s="6">
        <v>0</v>
      </c>
      <c r="E33" s="6">
        <v>0</v>
      </c>
      <c r="F33" s="6">
        <f t="shared" si="0"/>
        <v>0</v>
      </c>
    </row>
    <row r="34" spans="1:6" ht="12.75">
      <c r="A34" s="37" t="s">
        <v>50</v>
      </c>
      <c r="B34" s="6">
        <v>0</v>
      </c>
      <c r="C34" s="6">
        <v>0</v>
      </c>
      <c r="D34" s="6">
        <v>0</v>
      </c>
      <c r="E34" s="6">
        <v>0</v>
      </c>
      <c r="F34" s="6">
        <f t="shared" si="0"/>
        <v>0</v>
      </c>
    </row>
    <row r="35" spans="1:6" ht="12.75">
      <c r="A35" s="37" t="s">
        <v>51</v>
      </c>
      <c r="B35" s="6">
        <v>0</v>
      </c>
      <c r="C35" s="6">
        <v>0</v>
      </c>
      <c r="D35" s="6">
        <v>0</v>
      </c>
      <c r="E35" s="6">
        <v>0</v>
      </c>
      <c r="F35" s="6">
        <f t="shared" si="0"/>
        <v>0</v>
      </c>
    </row>
    <row r="36" spans="1:6" ht="12.75">
      <c r="A36" s="37" t="s">
        <v>52</v>
      </c>
      <c r="B36" s="6">
        <v>0</v>
      </c>
      <c r="C36" s="6">
        <v>0</v>
      </c>
      <c r="D36" s="6">
        <v>0</v>
      </c>
      <c r="E36" s="6">
        <v>0</v>
      </c>
      <c r="F36" s="6">
        <f t="shared" si="0"/>
        <v>0</v>
      </c>
    </row>
    <row r="37" spans="1:6" ht="12.75">
      <c r="A37" s="37" t="s">
        <v>53</v>
      </c>
      <c r="B37" s="6">
        <v>0</v>
      </c>
      <c r="C37" s="6">
        <v>0</v>
      </c>
      <c r="D37" s="6">
        <v>0</v>
      </c>
      <c r="E37" s="6">
        <v>0</v>
      </c>
      <c r="F37" s="6">
        <f t="shared" si="0"/>
        <v>0</v>
      </c>
    </row>
    <row r="38" spans="1:6" ht="12.75">
      <c r="A38" s="37" t="s">
        <v>54</v>
      </c>
      <c r="B38" s="6">
        <v>0</v>
      </c>
      <c r="C38" s="6">
        <v>0</v>
      </c>
      <c r="D38" s="6">
        <v>0</v>
      </c>
      <c r="E38" s="6">
        <v>0</v>
      </c>
      <c r="F38" s="6">
        <f t="shared" si="0"/>
        <v>0</v>
      </c>
    </row>
    <row r="39" spans="1:6" ht="12.75">
      <c r="A39" s="37" t="s">
        <v>55</v>
      </c>
      <c r="B39" s="6">
        <v>0</v>
      </c>
      <c r="C39" s="6">
        <v>0</v>
      </c>
      <c r="D39" s="6">
        <v>0</v>
      </c>
      <c r="E39" s="6">
        <v>0</v>
      </c>
      <c r="F39" s="6">
        <f t="shared" si="0"/>
        <v>0</v>
      </c>
    </row>
    <row r="40" spans="1:6" ht="12.75">
      <c r="A40" s="37" t="s">
        <v>56</v>
      </c>
      <c r="B40" s="6">
        <v>0</v>
      </c>
      <c r="C40" s="6">
        <v>0</v>
      </c>
      <c r="D40" s="6">
        <v>0</v>
      </c>
      <c r="E40" s="6">
        <v>0</v>
      </c>
      <c r="F40" s="6">
        <f t="shared" si="0"/>
        <v>0</v>
      </c>
    </row>
    <row r="41" spans="1:6" ht="12.75">
      <c r="A41" s="37" t="s">
        <v>57</v>
      </c>
      <c r="B41" s="6">
        <v>8735.817804964878</v>
      </c>
      <c r="C41" s="6">
        <v>0</v>
      </c>
      <c r="D41" s="6">
        <v>1925.2262173308577</v>
      </c>
      <c r="E41" s="6">
        <v>0</v>
      </c>
      <c r="F41" s="6">
        <f t="shared" si="0"/>
        <v>10661.044022295735</v>
      </c>
    </row>
    <row r="42" spans="1:6" ht="12.75">
      <c r="A42" s="37" t="s">
        <v>58</v>
      </c>
      <c r="B42" s="6">
        <v>0</v>
      </c>
      <c r="C42" s="6">
        <v>0</v>
      </c>
      <c r="D42" s="6">
        <v>0</v>
      </c>
      <c r="E42" s="6">
        <v>0</v>
      </c>
      <c r="F42" s="6">
        <f t="shared" si="0"/>
        <v>0</v>
      </c>
    </row>
    <row r="43" spans="1:6" ht="12.75">
      <c r="A43" s="37" t="s">
        <v>59</v>
      </c>
      <c r="B43" s="6">
        <v>0</v>
      </c>
      <c r="C43" s="6">
        <v>0</v>
      </c>
      <c r="D43" s="6">
        <v>0</v>
      </c>
      <c r="E43" s="6">
        <v>0</v>
      </c>
      <c r="F43" s="6">
        <f t="shared" si="0"/>
        <v>0</v>
      </c>
    </row>
    <row r="44" spans="1:6" ht="12.75">
      <c r="A44" s="37" t="s">
        <v>60</v>
      </c>
      <c r="B44" s="6">
        <v>0</v>
      </c>
      <c r="C44" s="6">
        <v>0</v>
      </c>
      <c r="D44" s="6">
        <v>0</v>
      </c>
      <c r="E44" s="6">
        <v>0</v>
      </c>
      <c r="F44" s="6">
        <f t="shared" si="0"/>
        <v>0</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0</v>
      </c>
      <c r="C47" s="6">
        <v>0</v>
      </c>
      <c r="D47" s="6">
        <v>0</v>
      </c>
      <c r="E47" s="6">
        <v>0</v>
      </c>
      <c r="F47" s="6">
        <f t="shared" si="0"/>
        <v>0</v>
      </c>
    </row>
    <row r="48" spans="1:6" ht="12.75">
      <c r="A48" s="37" t="s">
        <v>64</v>
      </c>
      <c r="B48" s="6">
        <v>0</v>
      </c>
      <c r="C48" s="6">
        <v>0</v>
      </c>
      <c r="D48" s="6">
        <v>0</v>
      </c>
      <c r="E48" s="6">
        <v>0</v>
      </c>
      <c r="F48" s="6">
        <f t="shared" si="0"/>
        <v>0</v>
      </c>
    </row>
    <row r="49" spans="1:6" ht="12.75">
      <c r="A49" s="37" t="s">
        <v>65</v>
      </c>
      <c r="B49" s="6">
        <v>0</v>
      </c>
      <c r="C49" s="6">
        <v>0</v>
      </c>
      <c r="D49" s="6">
        <v>0</v>
      </c>
      <c r="E49" s="6">
        <v>0</v>
      </c>
      <c r="F49" s="6">
        <f t="shared" si="0"/>
        <v>0</v>
      </c>
    </row>
    <row r="50" spans="1:6" ht="12.75">
      <c r="A50" s="37" t="s">
        <v>66</v>
      </c>
      <c r="B50" s="6">
        <v>0</v>
      </c>
      <c r="C50" s="6">
        <v>0</v>
      </c>
      <c r="D50" s="6">
        <v>0</v>
      </c>
      <c r="E50" s="6">
        <v>0</v>
      </c>
      <c r="F50" s="6">
        <f t="shared" si="0"/>
        <v>0</v>
      </c>
    </row>
    <row r="51" spans="1:6" ht="12.75">
      <c r="A51" s="37" t="s">
        <v>67</v>
      </c>
      <c r="B51" s="6">
        <v>0</v>
      </c>
      <c r="C51" s="6">
        <v>0</v>
      </c>
      <c r="D51" s="6">
        <v>0</v>
      </c>
      <c r="E51" s="6">
        <v>0</v>
      </c>
      <c r="F51" s="6">
        <f t="shared" si="0"/>
        <v>0</v>
      </c>
    </row>
    <row r="52" spans="1:6" ht="12.75">
      <c r="A52" s="37" t="s">
        <v>68</v>
      </c>
      <c r="B52" s="6">
        <v>0</v>
      </c>
      <c r="C52" s="6">
        <v>0</v>
      </c>
      <c r="D52" s="6">
        <v>0</v>
      </c>
      <c r="E52" s="6">
        <v>0</v>
      </c>
      <c r="F52" s="6">
        <f t="shared" si="0"/>
        <v>0</v>
      </c>
    </row>
    <row r="53" spans="1:6" ht="12.75">
      <c r="A53" s="37" t="s">
        <v>69</v>
      </c>
      <c r="B53" s="6">
        <v>0</v>
      </c>
      <c r="C53" s="6">
        <v>0</v>
      </c>
      <c r="D53" s="6">
        <v>0</v>
      </c>
      <c r="E53" s="6">
        <v>0</v>
      </c>
      <c r="F53" s="6">
        <f t="shared" si="0"/>
        <v>0</v>
      </c>
    </row>
    <row r="54" spans="1:6" ht="12.75">
      <c r="A54" s="37" t="s">
        <v>70</v>
      </c>
      <c r="B54" s="6">
        <v>0</v>
      </c>
      <c r="C54" s="6">
        <v>0</v>
      </c>
      <c r="D54" s="6">
        <v>0</v>
      </c>
      <c r="E54" s="6">
        <v>0</v>
      </c>
      <c r="F54" s="6">
        <f>SUM(B54:E54)</f>
        <v>0</v>
      </c>
    </row>
    <row r="55" spans="1:6" ht="12.75">
      <c r="A55" s="37" t="s">
        <v>71</v>
      </c>
      <c r="B55" s="6">
        <v>1461.1169221442915</v>
      </c>
      <c r="C55" s="6">
        <v>0</v>
      </c>
      <c r="D55" s="6">
        <v>444.76804273539307</v>
      </c>
      <c r="E55" s="6">
        <v>0</v>
      </c>
      <c r="F55" s="6">
        <f>SUM(B55:E55)</f>
        <v>1905.8849648796845</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33126.82816519296</v>
      </c>
      <c r="C60" s="6">
        <f>SUM(C6:C58)</f>
        <v>0</v>
      </c>
      <c r="D60" s="6">
        <f>SUM(D6:D58)</f>
        <v>11425.251834807048</v>
      </c>
      <c r="E60" s="6">
        <f>SUM(E6:E58)</f>
        <v>0</v>
      </c>
      <c r="F60" s="6">
        <f>SUM(F6:F58)</f>
        <v>44552.08</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
Supreme Life Life Insurance Company&amp;R&amp;"Geneva,Bold"UNAUDITED
© NOLHGA</oddHeader>
    <oddFooter>&amp;L&amp;B&amp;IFor member company and association use only.  The data reflects estimates and exclude many costs incurred directly by the State Guaranty Associations.  It MAY NOT be utilized in protesting actual assessments made by State Guarnaty Associations.</oddFooter>
  </headerFooter>
</worksheet>
</file>

<file path=xl/worksheets/sheet57.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5.75390625" style="7" bestFit="1" customWidth="1"/>
    <col min="3" max="3" width="11.75390625" style="7" bestFit="1" customWidth="1"/>
    <col min="4" max="4" width="11.00390625" style="7" bestFit="1" customWidth="1"/>
    <col min="5" max="5" width="14.375" style="7" bestFit="1" customWidth="1"/>
    <col min="6" max="6" width="11.00390625" style="7" bestFit="1" customWidth="1"/>
    <col min="7" max="7" width="2.75390625" style="7" customWidth="1"/>
    <col min="8" max="8" width="28.125" style="7" bestFit="1" customWidth="1"/>
    <col min="9" max="9" width="11.00390625" style="8" bestFit="1" customWidth="1"/>
    <col min="10" max="16384" width="10.75390625" style="7" customWidth="1"/>
  </cols>
  <sheetData>
    <row r="1" spans="1:6" ht="12.75">
      <c r="A1" s="4" t="s">
        <v>0</v>
      </c>
      <c r="B1" s="127" t="s">
        <v>117</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557191</v>
      </c>
      <c r="E6" s="6">
        <v>0</v>
      </c>
      <c r="F6" s="6">
        <f aca="true" t="shared" si="0" ref="F6:F53">SUM(B6:E6)</f>
        <v>557191</v>
      </c>
      <c r="H6" s="7" t="s">
        <v>8</v>
      </c>
      <c r="I6" s="8" t="s">
        <v>0</v>
      </c>
    </row>
    <row r="7" spans="1:6" ht="12" customHeight="1">
      <c r="A7" s="37" t="s">
        <v>9</v>
      </c>
      <c r="B7" s="6">
        <v>0</v>
      </c>
      <c r="C7" s="6">
        <v>0</v>
      </c>
      <c r="D7" s="6">
        <v>0</v>
      </c>
      <c r="E7" s="6">
        <v>0</v>
      </c>
      <c r="F7" s="6">
        <f t="shared" si="0"/>
        <v>0</v>
      </c>
    </row>
    <row r="8" spans="1:9" ht="12.75">
      <c r="A8" s="37" t="s">
        <v>10</v>
      </c>
      <c r="B8" s="6">
        <v>0</v>
      </c>
      <c r="C8" s="6">
        <v>0</v>
      </c>
      <c r="D8" s="6">
        <v>193164</v>
      </c>
      <c r="E8" s="6">
        <v>0</v>
      </c>
      <c r="F8" s="6">
        <f t="shared" si="0"/>
        <v>193164</v>
      </c>
      <c r="H8" s="7" t="s">
        <v>0</v>
      </c>
      <c r="I8" s="8" t="s">
        <v>0</v>
      </c>
    </row>
    <row r="9" spans="1:9" ht="12.75">
      <c r="A9" s="37" t="s">
        <v>11</v>
      </c>
      <c r="B9" s="6">
        <v>0</v>
      </c>
      <c r="C9" s="6">
        <v>0</v>
      </c>
      <c r="D9" s="6">
        <v>87320</v>
      </c>
      <c r="E9" s="6">
        <v>0</v>
      </c>
      <c r="F9" s="6">
        <f t="shared" si="0"/>
        <v>87320</v>
      </c>
      <c r="H9" s="7" t="s">
        <v>0</v>
      </c>
      <c r="I9" s="8" t="s">
        <v>0</v>
      </c>
    </row>
    <row r="10" spans="1:9" ht="12.75">
      <c r="A10" s="37" t="s">
        <v>12</v>
      </c>
      <c r="B10" s="6">
        <v>0</v>
      </c>
      <c r="C10" s="6">
        <v>0</v>
      </c>
      <c r="D10" s="6">
        <v>164443</v>
      </c>
      <c r="E10" s="6">
        <v>0</v>
      </c>
      <c r="F10" s="6">
        <f t="shared" si="0"/>
        <v>164443</v>
      </c>
      <c r="H10" s="7" t="s">
        <v>13</v>
      </c>
      <c r="I10" s="8">
        <v>8039281</v>
      </c>
    </row>
    <row r="11" spans="1:6" ht="12.75">
      <c r="A11" s="37" t="s">
        <v>14</v>
      </c>
      <c r="B11" s="6">
        <v>0</v>
      </c>
      <c r="C11" s="6">
        <v>0</v>
      </c>
      <c r="D11" s="6">
        <v>55203</v>
      </c>
      <c r="E11" s="6">
        <v>0</v>
      </c>
      <c r="F11" s="6">
        <f t="shared" si="0"/>
        <v>55203</v>
      </c>
    </row>
    <row r="12" spans="1:8" ht="12.75">
      <c r="A12" s="37" t="s">
        <v>15</v>
      </c>
      <c r="B12" s="6">
        <v>0</v>
      </c>
      <c r="C12" s="6">
        <v>0</v>
      </c>
      <c r="D12" s="6">
        <v>0</v>
      </c>
      <c r="E12" s="6">
        <v>0</v>
      </c>
      <c r="F12" s="6">
        <f t="shared" si="0"/>
        <v>0</v>
      </c>
      <c r="H12" s="7" t="s">
        <v>16</v>
      </c>
    </row>
    <row r="13" spans="1:9" ht="12.75">
      <c r="A13" s="37" t="s">
        <v>17</v>
      </c>
      <c r="B13" s="6">
        <v>0</v>
      </c>
      <c r="C13" s="6">
        <v>0</v>
      </c>
      <c r="D13" s="6">
        <v>264</v>
      </c>
      <c r="E13" s="6">
        <v>0</v>
      </c>
      <c r="F13" s="6">
        <f t="shared" si="0"/>
        <v>264</v>
      </c>
      <c r="H13" s="7" t="s">
        <v>18</v>
      </c>
      <c r="I13" s="8">
        <v>0</v>
      </c>
    </row>
    <row r="14" spans="1:9" ht="12.75">
      <c r="A14" s="37" t="s">
        <v>19</v>
      </c>
      <c r="B14" s="6">
        <v>0</v>
      </c>
      <c r="C14" s="6">
        <v>0</v>
      </c>
      <c r="D14" s="6">
        <v>0</v>
      </c>
      <c r="E14" s="6">
        <v>0</v>
      </c>
      <c r="F14" s="6">
        <f t="shared" si="0"/>
        <v>0</v>
      </c>
      <c r="H14" s="7" t="s">
        <v>20</v>
      </c>
      <c r="I14" s="8">
        <v>0</v>
      </c>
    </row>
    <row r="15" spans="1:9" ht="12.75">
      <c r="A15" s="37" t="s">
        <v>21</v>
      </c>
      <c r="B15" s="6">
        <v>0</v>
      </c>
      <c r="C15" s="6">
        <v>0</v>
      </c>
      <c r="D15" s="6">
        <v>13820</v>
      </c>
      <c r="E15" s="6">
        <v>0</v>
      </c>
      <c r="F15" s="6">
        <f t="shared" si="0"/>
        <v>13820</v>
      </c>
      <c r="H15" s="7" t="s">
        <v>22</v>
      </c>
      <c r="I15" s="8">
        <v>67713</v>
      </c>
    </row>
    <row r="16" spans="1:6" ht="12.75">
      <c r="A16" s="37" t="s">
        <v>23</v>
      </c>
      <c r="B16" s="6">
        <v>0</v>
      </c>
      <c r="C16" s="6">
        <v>0</v>
      </c>
      <c r="D16" s="6">
        <v>2711387</v>
      </c>
      <c r="E16" s="6">
        <v>0</v>
      </c>
      <c r="F16" s="6">
        <f t="shared" si="0"/>
        <v>2711387</v>
      </c>
    </row>
    <row r="17" spans="1:8" ht="12.75">
      <c r="A17" s="37" t="s">
        <v>24</v>
      </c>
      <c r="B17" s="6">
        <v>0</v>
      </c>
      <c r="C17" s="6">
        <v>0</v>
      </c>
      <c r="D17" s="6">
        <v>0</v>
      </c>
      <c r="E17" s="6">
        <v>0</v>
      </c>
      <c r="F17" s="6">
        <f t="shared" si="0"/>
        <v>0</v>
      </c>
      <c r="H17" s="7" t="s">
        <v>25</v>
      </c>
    </row>
    <row r="18" spans="1:9" ht="12.75">
      <c r="A18" s="37" t="s">
        <v>26</v>
      </c>
      <c r="B18" s="6">
        <v>0</v>
      </c>
      <c r="C18" s="6">
        <v>0</v>
      </c>
      <c r="D18" s="6">
        <v>21960</v>
      </c>
      <c r="E18" s="6">
        <v>0</v>
      </c>
      <c r="F18" s="6">
        <f t="shared" si="0"/>
        <v>21960</v>
      </c>
      <c r="H18" s="7" t="s">
        <v>27</v>
      </c>
      <c r="I18" s="8">
        <v>0</v>
      </c>
    </row>
    <row r="19" spans="1:9" ht="12.75">
      <c r="A19" s="37" t="s">
        <v>28</v>
      </c>
      <c r="B19" s="6">
        <v>0</v>
      </c>
      <c r="C19" s="6">
        <v>0</v>
      </c>
      <c r="D19" s="6">
        <v>122013</v>
      </c>
      <c r="E19" s="6">
        <v>0</v>
      </c>
      <c r="F19" s="6">
        <f t="shared" si="0"/>
        <v>122013</v>
      </c>
      <c r="H19" s="7" t="s">
        <v>29</v>
      </c>
      <c r="I19" s="8">
        <v>0</v>
      </c>
    </row>
    <row r="20" spans="1:9" ht="12.75">
      <c r="A20" s="37" t="s">
        <v>30</v>
      </c>
      <c r="B20" s="6">
        <v>0</v>
      </c>
      <c r="C20" s="6">
        <v>0</v>
      </c>
      <c r="D20" s="6">
        <v>27047</v>
      </c>
      <c r="E20" s="6">
        <v>0</v>
      </c>
      <c r="F20" s="6">
        <f t="shared" si="0"/>
        <v>27047</v>
      </c>
      <c r="H20" s="7" t="s">
        <v>31</v>
      </c>
      <c r="I20" s="8" t="s">
        <v>0</v>
      </c>
    </row>
    <row r="21" spans="1:9" ht="12.75">
      <c r="A21" s="37" t="s">
        <v>32</v>
      </c>
      <c r="B21" s="6">
        <v>0</v>
      </c>
      <c r="C21" s="6">
        <v>0</v>
      </c>
      <c r="D21" s="6">
        <v>25481</v>
      </c>
      <c r="E21" s="6">
        <v>0</v>
      </c>
      <c r="F21" s="6">
        <f t="shared" si="0"/>
        <v>25481</v>
      </c>
      <c r="H21" s="7" t="s">
        <v>33</v>
      </c>
      <c r="I21" s="8">
        <v>0</v>
      </c>
    </row>
    <row r="22" spans="1:9" ht="12.75">
      <c r="A22" s="37" t="s">
        <v>34</v>
      </c>
      <c r="B22" s="6">
        <v>0</v>
      </c>
      <c r="C22" s="6">
        <v>0</v>
      </c>
      <c r="D22" s="6">
        <v>14496</v>
      </c>
      <c r="E22" s="6">
        <v>0</v>
      </c>
      <c r="F22" s="6">
        <f t="shared" si="0"/>
        <v>14496</v>
      </c>
      <c r="H22" s="7" t="s">
        <v>35</v>
      </c>
      <c r="I22" s="8" t="s">
        <v>0</v>
      </c>
    </row>
    <row r="23" spans="1:9" ht="12.75">
      <c r="A23" s="37" t="s">
        <v>36</v>
      </c>
      <c r="B23" s="6">
        <v>0</v>
      </c>
      <c r="C23" s="6">
        <v>0</v>
      </c>
      <c r="D23" s="6">
        <v>463038</v>
      </c>
      <c r="E23" s="6">
        <v>0</v>
      </c>
      <c r="F23" s="6">
        <f t="shared" si="0"/>
        <v>463038</v>
      </c>
      <c r="H23" s="7" t="s">
        <v>37</v>
      </c>
      <c r="I23" s="8">
        <v>0</v>
      </c>
    </row>
    <row r="24" spans="1:6" ht="12.75">
      <c r="A24" s="37" t="s">
        <v>38</v>
      </c>
      <c r="B24" s="6">
        <v>0</v>
      </c>
      <c r="C24" s="6">
        <v>0</v>
      </c>
      <c r="D24" s="6">
        <v>70448</v>
      </c>
      <c r="E24" s="6">
        <v>0</v>
      </c>
      <c r="F24" s="6">
        <f t="shared" si="0"/>
        <v>70448</v>
      </c>
    </row>
    <row r="25" spans="1:9" ht="12.75">
      <c r="A25" s="37" t="s">
        <v>39</v>
      </c>
      <c r="B25" s="6">
        <v>0</v>
      </c>
      <c r="C25" s="6">
        <v>0</v>
      </c>
      <c r="D25" s="6">
        <v>0</v>
      </c>
      <c r="E25" s="6">
        <v>0</v>
      </c>
      <c r="F25" s="6">
        <f t="shared" si="0"/>
        <v>0</v>
      </c>
      <c r="H25" s="7" t="s">
        <v>40</v>
      </c>
      <c r="I25" s="8">
        <f>SUM(I10:I15)-SUM(I18:I23)</f>
        <v>8106994</v>
      </c>
    </row>
    <row r="26" spans="1:9" ht="12.75">
      <c r="A26" s="37" t="s">
        <v>41</v>
      </c>
      <c r="B26" s="6">
        <v>0</v>
      </c>
      <c r="C26" s="6">
        <v>0</v>
      </c>
      <c r="D26" s="6">
        <v>6769</v>
      </c>
      <c r="E26" s="6">
        <v>0</v>
      </c>
      <c r="F26" s="6">
        <f t="shared" si="0"/>
        <v>6769</v>
      </c>
      <c r="H26" s="7" t="s">
        <v>42</v>
      </c>
      <c r="I26" s="8">
        <f>+F60</f>
        <v>8106994</v>
      </c>
    </row>
    <row r="27" spans="1:6" ht="12.75">
      <c r="A27" s="37" t="s">
        <v>43</v>
      </c>
      <c r="B27" s="6">
        <v>0</v>
      </c>
      <c r="C27" s="6">
        <v>0</v>
      </c>
      <c r="D27" s="6">
        <v>0</v>
      </c>
      <c r="E27" s="6">
        <v>0</v>
      </c>
      <c r="F27" s="6">
        <f t="shared" si="0"/>
        <v>0</v>
      </c>
    </row>
    <row r="28" spans="1:6" ht="12.75">
      <c r="A28" s="37" t="s">
        <v>44</v>
      </c>
      <c r="B28" s="6">
        <v>0</v>
      </c>
      <c r="C28" s="6">
        <v>0</v>
      </c>
      <c r="D28" s="6">
        <v>111797</v>
      </c>
      <c r="E28" s="6">
        <v>0</v>
      </c>
      <c r="F28" s="6">
        <f t="shared" si="0"/>
        <v>111797</v>
      </c>
    </row>
    <row r="29" spans="1:6" ht="12.75">
      <c r="A29" s="37" t="s">
        <v>45</v>
      </c>
      <c r="B29" s="6">
        <v>0</v>
      </c>
      <c r="C29" s="6">
        <v>0</v>
      </c>
      <c r="D29" s="6">
        <v>0</v>
      </c>
      <c r="E29" s="6">
        <v>0</v>
      </c>
      <c r="F29" s="6">
        <f t="shared" si="0"/>
        <v>0</v>
      </c>
    </row>
    <row r="30" spans="1:6" ht="12.75">
      <c r="A30" s="37" t="s">
        <v>46</v>
      </c>
      <c r="B30" s="6">
        <v>0</v>
      </c>
      <c r="C30" s="6">
        <v>0</v>
      </c>
      <c r="D30" s="6">
        <v>189833</v>
      </c>
      <c r="E30" s="6">
        <v>0</v>
      </c>
      <c r="F30" s="6">
        <f t="shared" si="0"/>
        <v>189833</v>
      </c>
    </row>
    <row r="31" spans="1:6" ht="12.75">
      <c r="A31" s="37" t="s">
        <v>47</v>
      </c>
      <c r="B31" s="6">
        <v>0</v>
      </c>
      <c r="C31" s="6">
        <v>0</v>
      </c>
      <c r="D31" s="6">
        <v>143266</v>
      </c>
      <c r="E31" s="6">
        <v>0</v>
      </c>
      <c r="F31" s="6">
        <f t="shared" si="0"/>
        <v>143266</v>
      </c>
    </row>
    <row r="32" spans="1:6" ht="12.75">
      <c r="A32" s="37" t="s">
        <v>48</v>
      </c>
      <c r="B32" s="6">
        <v>0</v>
      </c>
      <c r="C32" s="6">
        <v>0</v>
      </c>
      <c r="D32" s="6">
        <v>15589</v>
      </c>
      <c r="E32" s="6">
        <v>0</v>
      </c>
      <c r="F32" s="6">
        <f t="shared" si="0"/>
        <v>15589</v>
      </c>
    </row>
    <row r="33" spans="1:6" ht="12.75">
      <c r="A33" s="37" t="s">
        <v>49</v>
      </c>
      <c r="B33" s="6">
        <v>0</v>
      </c>
      <c r="C33" s="6">
        <v>0</v>
      </c>
      <c r="D33" s="6">
        <v>47648</v>
      </c>
      <c r="E33" s="6">
        <v>0</v>
      </c>
      <c r="F33" s="6">
        <f t="shared" si="0"/>
        <v>47648</v>
      </c>
    </row>
    <row r="34" spans="1:6" ht="12.75">
      <c r="A34" s="37" t="s">
        <v>50</v>
      </c>
      <c r="B34" s="6">
        <v>0</v>
      </c>
      <c r="C34" s="6">
        <v>0</v>
      </c>
      <c r="D34" s="6">
        <v>371517</v>
      </c>
      <c r="E34" s="6">
        <v>0</v>
      </c>
      <c r="F34" s="6">
        <f t="shared" si="0"/>
        <v>371517</v>
      </c>
    </row>
    <row r="35" spans="1:6" ht="12.75">
      <c r="A35" s="37" t="s">
        <v>51</v>
      </c>
      <c r="B35" s="6">
        <v>0</v>
      </c>
      <c r="C35" s="6">
        <v>0</v>
      </c>
      <c r="D35" s="6">
        <v>0</v>
      </c>
      <c r="E35" s="6">
        <v>0</v>
      </c>
      <c r="F35" s="6">
        <f t="shared" si="0"/>
        <v>0</v>
      </c>
    </row>
    <row r="36" spans="1:6" ht="12.75">
      <c r="A36" s="37" t="s">
        <v>52</v>
      </c>
      <c r="B36" s="6">
        <v>0</v>
      </c>
      <c r="C36" s="6">
        <v>0</v>
      </c>
      <c r="D36" s="6">
        <v>4027</v>
      </c>
      <c r="E36" s="6">
        <v>0</v>
      </c>
      <c r="F36" s="6">
        <f t="shared" si="0"/>
        <v>4027</v>
      </c>
    </row>
    <row r="37" spans="1:6" ht="12.75">
      <c r="A37" s="37" t="s">
        <v>53</v>
      </c>
      <c r="B37" s="6">
        <v>0</v>
      </c>
      <c r="C37" s="6">
        <v>0</v>
      </c>
      <c r="D37" s="6">
        <v>121733</v>
      </c>
      <c r="E37" s="6">
        <v>0</v>
      </c>
      <c r="F37" s="6">
        <f t="shared" si="0"/>
        <v>121733</v>
      </c>
    </row>
    <row r="38" spans="1:6" ht="12.75">
      <c r="A38" s="37" t="s">
        <v>54</v>
      </c>
      <c r="B38" s="6">
        <v>0</v>
      </c>
      <c r="C38" s="6">
        <v>0</v>
      </c>
      <c r="D38" s="6">
        <v>1484</v>
      </c>
      <c r="E38" s="6">
        <v>0</v>
      </c>
      <c r="F38" s="6">
        <f t="shared" si="0"/>
        <v>1484</v>
      </c>
    </row>
    <row r="39" spans="1:6" ht="12.75">
      <c r="A39" s="37" t="s">
        <v>55</v>
      </c>
      <c r="B39" s="6">
        <v>0</v>
      </c>
      <c r="C39" s="6">
        <v>0</v>
      </c>
      <c r="D39" s="6">
        <v>30</v>
      </c>
      <c r="E39" s="6">
        <v>0</v>
      </c>
      <c r="F39" s="6">
        <f t="shared" si="0"/>
        <v>30</v>
      </c>
    </row>
    <row r="40" spans="1:6" ht="12.75">
      <c r="A40" s="37" t="s">
        <v>56</v>
      </c>
      <c r="B40" s="6">
        <v>0</v>
      </c>
      <c r="C40" s="6">
        <v>0</v>
      </c>
      <c r="D40" s="6">
        <v>5374</v>
      </c>
      <c r="E40" s="6">
        <v>0</v>
      </c>
      <c r="F40" s="6">
        <f t="shared" si="0"/>
        <v>5374</v>
      </c>
    </row>
    <row r="41" spans="1:6" ht="12.75">
      <c r="A41" s="37" t="s">
        <v>57</v>
      </c>
      <c r="B41" s="6">
        <v>0</v>
      </c>
      <c r="C41" s="6">
        <v>0</v>
      </c>
      <c r="D41" s="6">
        <v>99535</v>
      </c>
      <c r="E41" s="6">
        <v>0</v>
      </c>
      <c r="F41" s="6">
        <f t="shared" si="0"/>
        <v>99535</v>
      </c>
    </row>
    <row r="42" spans="1:6" ht="12.75">
      <c r="A42" s="37" t="s">
        <v>58</v>
      </c>
      <c r="B42" s="6">
        <v>0</v>
      </c>
      <c r="C42" s="6">
        <v>0</v>
      </c>
      <c r="D42" s="6">
        <v>93787</v>
      </c>
      <c r="E42" s="6">
        <v>0</v>
      </c>
      <c r="F42" s="6">
        <f t="shared" si="0"/>
        <v>93787</v>
      </c>
    </row>
    <row r="43" spans="1:6" ht="12.75">
      <c r="A43" s="37" t="s">
        <v>59</v>
      </c>
      <c r="B43" s="6">
        <v>0</v>
      </c>
      <c r="C43" s="6">
        <v>0</v>
      </c>
      <c r="D43" s="6">
        <v>67597</v>
      </c>
      <c r="E43" s="6">
        <v>0</v>
      </c>
      <c r="F43" s="6">
        <f t="shared" si="0"/>
        <v>67597</v>
      </c>
    </row>
    <row r="44" spans="1:6" ht="12.75">
      <c r="A44" s="37" t="s">
        <v>60</v>
      </c>
      <c r="B44" s="6">
        <v>0</v>
      </c>
      <c r="C44" s="6">
        <v>0</v>
      </c>
      <c r="D44" s="6">
        <v>0</v>
      </c>
      <c r="E44" s="6">
        <v>0</v>
      </c>
      <c r="F44" s="6">
        <f t="shared" si="0"/>
        <v>0</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0</v>
      </c>
      <c r="C47" s="6">
        <v>0</v>
      </c>
      <c r="D47" s="6">
        <v>7267</v>
      </c>
      <c r="E47" s="6">
        <v>0</v>
      </c>
      <c r="F47" s="6">
        <f t="shared" si="0"/>
        <v>7267</v>
      </c>
    </row>
    <row r="48" spans="1:6" ht="12.75">
      <c r="A48" s="37" t="s">
        <v>64</v>
      </c>
      <c r="B48" s="6">
        <v>0</v>
      </c>
      <c r="C48" s="6">
        <v>0</v>
      </c>
      <c r="D48" s="6">
        <v>51116</v>
      </c>
      <c r="E48" s="6">
        <v>0</v>
      </c>
      <c r="F48" s="6">
        <f t="shared" si="0"/>
        <v>51116</v>
      </c>
    </row>
    <row r="49" spans="1:6" ht="12.75">
      <c r="A49" s="37" t="s">
        <v>65</v>
      </c>
      <c r="B49" s="6">
        <v>0</v>
      </c>
      <c r="C49" s="6">
        <v>0</v>
      </c>
      <c r="D49" s="6">
        <v>67009</v>
      </c>
      <c r="E49" s="6">
        <v>0</v>
      </c>
      <c r="F49" s="6">
        <f t="shared" si="0"/>
        <v>67009</v>
      </c>
    </row>
    <row r="50" spans="1:6" ht="12.75">
      <c r="A50" s="37" t="s">
        <v>66</v>
      </c>
      <c r="B50" s="6">
        <v>0</v>
      </c>
      <c r="C50" s="6">
        <v>0</v>
      </c>
      <c r="D50" s="6">
        <v>1832245</v>
      </c>
      <c r="E50" s="6">
        <v>0</v>
      </c>
      <c r="F50" s="6">
        <f t="shared" si="0"/>
        <v>1832245</v>
      </c>
    </row>
    <row r="51" spans="1:6" ht="12.75">
      <c r="A51" s="37" t="s">
        <v>67</v>
      </c>
      <c r="B51" s="6">
        <v>0</v>
      </c>
      <c r="C51" s="6">
        <v>0</v>
      </c>
      <c r="D51" s="6">
        <v>32888</v>
      </c>
      <c r="E51" s="6">
        <v>0</v>
      </c>
      <c r="F51" s="6">
        <f t="shared" si="0"/>
        <v>32888</v>
      </c>
    </row>
    <row r="52" spans="1:6" ht="12.75">
      <c r="A52" s="37" t="s">
        <v>68</v>
      </c>
      <c r="B52" s="6">
        <v>0</v>
      </c>
      <c r="C52" s="6">
        <v>0</v>
      </c>
      <c r="D52" s="6">
        <v>0</v>
      </c>
      <c r="E52" s="6">
        <v>0</v>
      </c>
      <c r="F52" s="6">
        <f t="shared" si="0"/>
        <v>0</v>
      </c>
    </row>
    <row r="53" spans="1:6" ht="12.75">
      <c r="A53" s="37" t="s">
        <v>69</v>
      </c>
      <c r="B53" s="6">
        <v>0</v>
      </c>
      <c r="C53" s="6">
        <v>0</v>
      </c>
      <c r="D53" s="6">
        <v>27892</v>
      </c>
      <c r="E53" s="6">
        <v>0</v>
      </c>
      <c r="F53" s="6">
        <f t="shared" si="0"/>
        <v>27892</v>
      </c>
    </row>
    <row r="54" spans="1:6" ht="12.75">
      <c r="A54" s="37" t="s">
        <v>70</v>
      </c>
      <c r="B54" s="6">
        <v>0</v>
      </c>
      <c r="C54" s="6">
        <v>0</v>
      </c>
      <c r="D54" s="6">
        <v>167735</v>
      </c>
      <c r="E54" s="6">
        <v>0</v>
      </c>
      <c r="F54" s="6">
        <f>SUM(B54:E54)</f>
        <v>167735</v>
      </c>
    </row>
    <row r="55" spans="1:6" ht="12.75">
      <c r="A55" s="37" t="s">
        <v>71</v>
      </c>
      <c r="B55" s="6">
        <v>0</v>
      </c>
      <c r="C55" s="6">
        <v>0</v>
      </c>
      <c r="D55" s="6">
        <v>110539</v>
      </c>
      <c r="E55" s="6">
        <v>0</v>
      </c>
      <c r="F55" s="6">
        <f>SUM(B55:E55)</f>
        <v>110539</v>
      </c>
    </row>
    <row r="56" spans="1:6" ht="12.75">
      <c r="A56" s="37" t="s">
        <v>72</v>
      </c>
      <c r="B56" s="6">
        <v>0</v>
      </c>
      <c r="C56" s="6">
        <v>0</v>
      </c>
      <c r="D56" s="6">
        <v>2097</v>
      </c>
      <c r="E56" s="6">
        <v>0</v>
      </c>
      <c r="F56" s="6">
        <f>SUM(B56:E56)</f>
        <v>2097</v>
      </c>
    </row>
    <row r="57" spans="1:6" ht="12.75">
      <c r="A57" s="37" t="s">
        <v>73</v>
      </c>
      <c r="B57" s="6">
        <v>0</v>
      </c>
      <c r="C57" s="6">
        <v>0</v>
      </c>
      <c r="D57" s="6">
        <v>945</v>
      </c>
      <c r="E57" s="6">
        <v>0</v>
      </c>
      <c r="F57" s="6">
        <f>SUM(B57:E57)</f>
        <v>945</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0</v>
      </c>
      <c r="C60" s="6">
        <f>SUM(C6:C58)</f>
        <v>0</v>
      </c>
      <c r="D60" s="6">
        <f>SUM(D6:D58)</f>
        <v>8106994</v>
      </c>
      <c r="E60" s="6">
        <f>SUM(E6:E58)</f>
        <v>0</v>
      </c>
      <c r="F60" s="6">
        <f>SUM(F6:F58)</f>
        <v>8106994</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Italic"Underwriters Life Insurance Company&amp;R&amp;"Geneva,Bold"UNAUDITED
© NOLHGA</oddHeader>
    <oddFooter>&amp;L&amp;B&amp;IFor member company and association use only.  The data reflects estimates and exclude many costs incurred directly by the State Guaranty Associations.  It MAY NOT be utilized in protesting actual assessments made by State Guarnaty Associations.</oddFooter>
  </headerFooter>
</worksheet>
</file>

<file path=xl/worksheets/sheet58.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1.00390625" style="7" bestFit="1" customWidth="1"/>
    <col min="3" max="3" width="12.125" style="7" bestFit="1" customWidth="1"/>
    <col min="4" max="4" width="7.003906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7" t="s">
        <v>118</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44051.95042580393</v>
      </c>
      <c r="C6" s="6">
        <v>128070.53957419604</v>
      </c>
      <c r="D6" s="6">
        <v>0</v>
      </c>
      <c r="E6" s="6">
        <v>0</v>
      </c>
      <c r="F6" s="6">
        <f aca="true" t="shared" si="0" ref="F6:F21">SUM(B6:E6)</f>
        <v>172122.48999999996</v>
      </c>
      <c r="H6" s="7" t="s">
        <v>8</v>
      </c>
      <c r="I6" s="8" t="s">
        <v>0</v>
      </c>
    </row>
    <row r="7" spans="1:6" ht="12" customHeight="1">
      <c r="A7" s="37" t="s">
        <v>9</v>
      </c>
      <c r="B7" s="6">
        <v>0</v>
      </c>
      <c r="C7" s="6">
        <v>0</v>
      </c>
      <c r="D7" s="6">
        <v>0</v>
      </c>
      <c r="E7" s="6">
        <v>0</v>
      </c>
      <c r="F7" s="6">
        <f t="shared" si="0"/>
        <v>0</v>
      </c>
    </row>
    <row r="8" spans="1:9" ht="12.75">
      <c r="A8" s="37" t="s">
        <v>10</v>
      </c>
      <c r="B8" s="6">
        <v>117347.43662308672</v>
      </c>
      <c r="C8" s="6">
        <v>406897.29229046043</v>
      </c>
      <c r="D8" s="6">
        <v>0</v>
      </c>
      <c r="E8" s="6">
        <v>0</v>
      </c>
      <c r="F8" s="6">
        <f t="shared" si="0"/>
        <v>524244.7289135471</v>
      </c>
      <c r="H8" s="7" t="s">
        <v>0</v>
      </c>
      <c r="I8" s="8" t="s">
        <v>0</v>
      </c>
    </row>
    <row r="9" spans="1:9" ht="12.75">
      <c r="A9" s="37" t="s">
        <v>11</v>
      </c>
      <c r="B9" s="6">
        <v>100850.0596409072</v>
      </c>
      <c r="C9" s="6">
        <v>291763.72035909275</v>
      </c>
      <c r="D9" s="6">
        <v>0</v>
      </c>
      <c r="E9" s="6">
        <v>0</v>
      </c>
      <c r="F9" s="6">
        <f t="shared" si="0"/>
        <v>392613.77999999997</v>
      </c>
      <c r="H9" s="7" t="s">
        <v>0</v>
      </c>
      <c r="I9" s="8" t="s">
        <v>0</v>
      </c>
    </row>
    <row r="10" spans="1:9" ht="12.75">
      <c r="A10" s="37" t="s">
        <v>12</v>
      </c>
      <c r="B10" s="6">
        <v>0</v>
      </c>
      <c r="C10" s="6">
        <v>0</v>
      </c>
      <c r="D10" s="6">
        <v>0</v>
      </c>
      <c r="E10" s="6">
        <v>0</v>
      </c>
      <c r="F10" s="6">
        <f t="shared" si="0"/>
        <v>0</v>
      </c>
      <c r="H10" s="7" t="s">
        <v>13</v>
      </c>
      <c r="I10" s="8">
        <v>19032683.61144053</v>
      </c>
    </row>
    <row r="11" spans="1:6" ht="12.75">
      <c r="A11" s="37" t="s">
        <v>14</v>
      </c>
      <c r="B11" s="6">
        <v>92778.11155008478</v>
      </c>
      <c r="C11" s="6">
        <v>496014.98844991514</v>
      </c>
      <c r="D11" s="6">
        <v>0</v>
      </c>
      <c r="E11" s="6">
        <v>0</v>
      </c>
      <c r="F11" s="6">
        <f t="shared" si="0"/>
        <v>588793.0999999999</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4754902</v>
      </c>
    </row>
    <row r="14" spans="1:9" ht="12.75">
      <c r="A14" s="37" t="s">
        <v>19</v>
      </c>
      <c r="B14" s="6">
        <v>0</v>
      </c>
      <c r="C14" s="6">
        <v>0</v>
      </c>
      <c r="D14" s="6">
        <v>0</v>
      </c>
      <c r="E14" s="6">
        <v>0</v>
      </c>
      <c r="F14" s="6">
        <f t="shared" si="0"/>
        <v>0</v>
      </c>
      <c r="H14" s="7" t="s">
        <v>20</v>
      </c>
      <c r="I14" s="8">
        <v>1153605.79</v>
      </c>
    </row>
    <row r="15" spans="1:9" ht="12.75">
      <c r="A15" s="37" t="s">
        <v>21</v>
      </c>
      <c r="B15" s="6">
        <v>0</v>
      </c>
      <c r="C15" s="6">
        <v>0</v>
      </c>
      <c r="D15" s="6">
        <v>0</v>
      </c>
      <c r="E15" s="6">
        <v>0</v>
      </c>
      <c r="F15" s="6">
        <f t="shared" si="0"/>
        <v>0</v>
      </c>
      <c r="H15" s="7" t="s">
        <v>22</v>
      </c>
      <c r="I15" s="8">
        <v>602030.21</v>
      </c>
    </row>
    <row r="16" spans="1:6" ht="12.75">
      <c r="A16" s="37" t="s">
        <v>23</v>
      </c>
      <c r="B16" s="6">
        <v>0</v>
      </c>
      <c r="C16" s="6">
        <v>0</v>
      </c>
      <c r="D16" s="6">
        <v>0</v>
      </c>
      <c r="E16" s="6">
        <v>0</v>
      </c>
      <c r="F16" s="6">
        <f t="shared" si="0"/>
        <v>0</v>
      </c>
    </row>
    <row r="17" spans="1:8" ht="12.75">
      <c r="A17" s="37" t="s">
        <v>24</v>
      </c>
      <c r="B17" s="6">
        <v>0</v>
      </c>
      <c r="C17" s="6">
        <v>0</v>
      </c>
      <c r="D17" s="6">
        <v>0</v>
      </c>
      <c r="E17" s="6">
        <v>0</v>
      </c>
      <c r="F17" s="6">
        <f t="shared" si="0"/>
        <v>0</v>
      </c>
      <c r="H17" s="7" t="s">
        <v>25</v>
      </c>
    </row>
    <row r="18" spans="1:9" ht="12.75">
      <c r="A18" s="37" t="s">
        <v>26</v>
      </c>
      <c r="B18" s="6">
        <v>13081.020643522412</v>
      </c>
      <c r="C18" s="6">
        <v>245348.81935647762</v>
      </c>
      <c r="D18" s="6">
        <v>0</v>
      </c>
      <c r="E18" s="6">
        <v>0</v>
      </c>
      <c r="F18" s="6">
        <f t="shared" si="0"/>
        <v>258429.84000000003</v>
      </c>
      <c r="H18" s="7" t="s">
        <v>27</v>
      </c>
      <c r="I18" s="8">
        <v>0</v>
      </c>
    </row>
    <row r="19" spans="1:9" ht="12.75">
      <c r="A19" s="37" t="s">
        <v>28</v>
      </c>
      <c r="B19" s="6">
        <v>0</v>
      </c>
      <c r="C19" s="6">
        <v>0</v>
      </c>
      <c r="D19" s="6">
        <v>0</v>
      </c>
      <c r="E19" s="6">
        <v>0</v>
      </c>
      <c r="F19" s="6">
        <f t="shared" si="0"/>
        <v>0</v>
      </c>
      <c r="H19" s="7" t="s">
        <v>29</v>
      </c>
      <c r="I19" s="8">
        <v>-20423</v>
      </c>
    </row>
    <row r="20" spans="1:9" ht="12.75">
      <c r="A20" s="37" t="s">
        <v>30</v>
      </c>
      <c r="B20" s="6">
        <v>0</v>
      </c>
      <c r="C20" s="6">
        <v>0</v>
      </c>
      <c r="D20" s="6">
        <v>0</v>
      </c>
      <c r="E20" s="6">
        <v>0</v>
      </c>
      <c r="F20" s="6">
        <f t="shared" si="0"/>
        <v>0</v>
      </c>
      <c r="H20" s="7" t="s">
        <v>31</v>
      </c>
      <c r="I20" s="8" t="s">
        <v>0</v>
      </c>
    </row>
    <row r="21" spans="1:9" ht="12.75">
      <c r="A21" s="37" t="s">
        <v>32</v>
      </c>
      <c r="B21" s="6">
        <v>0</v>
      </c>
      <c r="C21" s="6">
        <v>0</v>
      </c>
      <c r="D21" s="6">
        <v>0</v>
      </c>
      <c r="E21" s="6">
        <v>0</v>
      </c>
      <c r="F21" s="6">
        <f t="shared" si="0"/>
        <v>0</v>
      </c>
      <c r="H21" s="7" t="s">
        <v>33</v>
      </c>
      <c r="I21" s="8">
        <v>1898918.8425269816</v>
      </c>
    </row>
    <row r="22" spans="1:9" ht="12.75">
      <c r="A22" s="37" t="s">
        <v>34</v>
      </c>
      <c r="B22" s="6">
        <v>238375.10078205646</v>
      </c>
      <c r="C22" s="6">
        <v>1166788.5892179436</v>
      </c>
      <c r="D22" s="6">
        <v>0</v>
      </c>
      <c r="E22" s="6">
        <v>0</v>
      </c>
      <c r="F22" s="6">
        <f aca="true" t="shared" si="1" ref="F22:F37">SUM(B22:E22)</f>
        <v>1405163.69</v>
      </c>
      <c r="H22" s="7" t="s">
        <v>35</v>
      </c>
      <c r="I22" s="8" t="s">
        <v>0</v>
      </c>
    </row>
    <row r="23" spans="1:9" ht="12.75">
      <c r="A23" s="37" t="s">
        <v>36</v>
      </c>
      <c r="B23" s="6">
        <v>0</v>
      </c>
      <c r="C23" s="6">
        <v>0</v>
      </c>
      <c r="D23" s="6">
        <v>0</v>
      </c>
      <c r="E23" s="6">
        <v>0</v>
      </c>
      <c r="F23" s="6">
        <f t="shared" si="1"/>
        <v>0</v>
      </c>
      <c r="H23" s="7" t="s">
        <v>37</v>
      </c>
      <c r="I23" s="8">
        <v>10145674.69</v>
      </c>
    </row>
    <row r="24" spans="1:6" ht="12.75">
      <c r="A24" s="37" t="s">
        <v>38</v>
      </c>
      <c r="B24" s="6">
        <v>177325.71567853546</v>
      </c>
      <c r="C24" s="6">
        <v>673742.3143214644</v>
      </c>
      <c r="D24" s="6">
        <v>0</v>
      </c>
      <c r="E24" s="6">
        <v>0</v>
      </c>
      <c r="F24" s="6">
        <f t="shared" si="1"/>
        <v>851068.0299999998</v>
      </c>
    </row>
    <row r="25" spans="1:9" ht="12.75">
      <c r="A25" s="37" t="s">
        <v>39</v>
      </c>
      <c r="B25" s="6">
        <v>0</v>
      </c>
      <c r="C25" s="6">
        <v>0</v>
      </c>
      <c r="D25" s="6">
        <v>0</v>
      </c>
      <c r="E25" s="6">
        <v>0</v>
      </c>
      <c r="F25" s="6">
        <f t="shared" si="1"/>
        <v>0</v>
      </c>
      <c r="H25" s="7" t="s">
        <v>40</v>
      </c>
      <c r="I25" s="8">
        <f>SUM(I10:I15)-SUM(I18:I23)</f>
        <v>13519051.078913547</v>
      </c>
    </row>
    <row r="26" spans="1:9" ht="12.75">
      <c r="A26" s="37" t="s">
        <v>41</v>
      </c>
      <c r="B26" s="6">
        <v>0</v>
      </c>
      <c r="C26" s="6">
        <v>0</v>
      </c>
      <c r="D26" s="6">
        <v>0</v>
      </c>
      <c r="E26" s="6">
        <v>0</v>
      </c>
      <c r="F26" s="6">
        <f t="shared" si="1"/>
        <v>0</v>
      </c>
      <c r="H26" s="7" t="s">
        <v>42</v>
      </c>
      <c r="I26" s="8">
        <f>+F60</f>
        <v>13519051.078913549</v>
      </c>
    </row>
    <row r="27" spans="1:6" ht="12.75">
      <c r="A27" s="37" t="s">
        <v>43</v>
      </c>
      <c r="B27" s="6">
        <v>0</v>
      </c>
      <c r="C27" s="6">
        <v>0</v>
      </c>
      <c r="D27" s="6">
        <v>0</v>
      </c>
      <c r="E27" s="6">
        <v>0</v>
      </c>
      <c r="F27" s="6">
        <f t="shared" si="1"/>
        <v>0</v>
      </c>
    </row>
    <row r="28" spans="1:6" ht="12.75">
      <c r="A28" s="37" t="s">
        <v>44</v>
      </c>
      <c r="B28" s="6">
        <v>0</v>
      </c>
      <c r="C28" s="6">
        <v>0</v>
      </c>
      <c r="D28" s="6">
        <v>0</v>
      </c>
      <c r="E28" s="6">
        <v>0</v>
      </c>
      <c r="F28" s="6">
        <f t="shared" si="1"/>
        <v>0</v>
      </c>
    </row>
    <row r="29" spans="1:6" ht="12.75">
      <c r="A29" s="37" t="s">
        <v>45</v>
      </c>
      <c r="B29" s="6">
        <v>0</v>
      </c>
      <c r="C29" s="6">
        <v>0</v>
      </c>
      <c r="D29" s="6">
        <v>0</v>
      </c>
      <c r="E29" s="6">
        <v>0</v>
      </c>
      <c r="F29" s="6">
        <f t="shared" si="1"/>
        <v>0</v>
      </c>
    </row>
    <row r="30" spans="1:6" ht="12.75">
      <c r="A30" s="37" t="s">
        <v>46</v>
      </c>
      <c r="B30" s="6">
        <v>83296.47186617868</v>
      </c>
      <c r="C30" s="6">
        <v>377925.80813382135</v>
      </c>
      <c r="D30" s="6">
        <v>0</v>
      </c>
      <c r="E30" s="6">
        <v>0</v>
      </c>
      <c r="F30" s="6">
        <f t="shared" si="1"/>
        <v>461222.28</v>
      </c>
    </row>
    <row r="31" spans="1:6" ht="12.75">
      <c r="A31" s="37" t="s">
        <v>47</v>
      </c>
      <c r="B31" s="6">
        <v>141138.6278890224</v>
      </c>
      <c r="C31" s="6">
        <v>1117093.9021109776</v>
      </c>
      <c r="D31" s="6">
        <v>0</v>
      </c>
      <c r="E31" s="6">
        <v>0</v>
      </c>
      <c r="F31" s="6">
        <f t="shared" si="1"/>
        <v>1258232.53</v>
      </c>
    </row>
    <row r="32" spans="1:6" ht="12.75">
      <c r="A32" s="37" t="s">
        <v>48</v>
      </c>
      <c r="B32" s="6">
        <v>0</v>
      </c>
      <c r="C32" s="6">
        <v>0</v>
      </c>
      <c r="D32" s="6">
        <v>0</v>
      </c>
      <c r="E32" s="6">
        <v>0</v>
      </c>
      <c r="F32" s="6">
        <f t="shared" si="1"/>
        <v>0</v>
      </c>
    </row>
    <row r="33" spans="1:6" ht="12.75">
      <c r="A33" s="37" t="s">
        <v>49</v>
      </c>
      <c r="B33" s="6">
        <v>0</v>
      </c>
      <c r="C33" s="6">
        <v>0</v>
      </c>
      <c r="D33" s="6">
        <v>0</v>
      </c>
      <c r="E33" s="6">
        <v>0</v>
      </c>
      <c r="F33" s="6">
        <f t="shared" si="1"/>
        <v>0</v>
      </c>
    </row>
    <row r="34" spans="1:6" ht="12.75">
      <c r="A34" s="37" t="s">
        <v>50</v>
      </c>
      <c r="B34" s="6">
        <v>875.0677356925626</v>
      </c>
      <c r="C34" s="6">
        <v>1014.9322643074374</v>
      </c>
      <c r="D34" s="6">
        <v>0</v>
      </c>
      <c r="E34" s="6">
        <v>0</v>
      </c>
      <c r="F34" s="6">
        <f t="shared" si="1"/>
        <v>1890</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235.23221991785726</v>
      </c>
      <c r="C37" s="6">
        <v>43429.24778008215</v>
      </c>
      <c r="D37" s="6">
        <v>0</v>
      </c>
      <c r="E37" s="6">
        <v>0</v>
      </c>
      <c r="F37" s="6">
        <f t="shared" si="1"/>
        <v>43664.48000000001</v>
      </c>
    </row>
    <row r="38" spans="1:6" ht="12.75">
      <c r="A38" s="37" t="s">
        <v>54</v>
      </c>
      <c r="B38" s="6">
        <v>0</v>
      </c>
      <c r="C38" s="6">
        <v>0</v>
      </c>
      <c r="D38" s="6">
        <v>0</v>
      </c>
      <c r="E38" s="6">
        <v>0</v>
      </c>
      <c r="F38" s="6">
        <f aca="true" t="shared" si="2" ref="F38:F53">SUM(B38:E38)</f>
        <v>0</v>
      </c>
    </row>
    <row r="39" spans="1:6" ht="12.75">
      <c r="A39" s="37" t="s">
        <v>55</v>
      </c>
      <c r="B39" s="6">
        <v>0</v>
      </c>
      <c r="C39" s="6">
        <v>0</v>
      </c>
      <c r="D39" s="6">
        <v>0</v>
      </c>
      <c r="E39" s="6">
        <v>0</v>
      </c>
      <c r="F39" s="6">
        <f t="shared" si="2"/>
        <v>0</v>
      </c>
    </row>
    <row r="40" spans="1:6" ht="12.75">
      <c r="A40" s="37" t="s">
        <v>56</v>
      </c>
      <c r="B40" s="6">
        <v>0</v>
      </c>
      <c r="C40" s="6">
        <v>0</v>
      </c>
      <c r="D40" s="6">
        <v>0</v>
      </c>
      <c r="E40" s="6">
        <v>0</v>
      </c>
      <c r="F40" s="6">
        <f t="shared" si="2"/>
        <v>0</v>
      </c>
    </row>
    <row r="41" spans="1:6" ht="12.75">
      <c r="A41" s="37" t="s">
        <v>57</v>
      </c>
      <c r="B41" s="6">
        <v>0</v>
      </c>
      <c r="C41" s="6">
        <v>0</v>
      </c>
      <c r="D41" s="6">
        <v>0</v>
      </c>
      <c r="E41" s="6">
        <v>0</v>
      </c>
      <c r="F41" s="6">
        <f t="shared" si="2"/>
        <v>0</v>
      </c>
    </row>
    <row r="42" spans="1:6" ht="12.75">
      <c r="A42" s="37" t="s">
        <v>58</v>
      </c>
      <c r="B42" s="6">
        <v>1614929.319595881</v>
      </c>
      <c r="C42" s="6">
        <v>2191066.800961684</v>
      </c>
      <c r="D42" s="6">
        <v>3955.45944243515</v>
      </c>
      <c r="E42" s="6">
        <v>0</v>
      </c>
      <c r="F42" s="6">
        <f t="shared" si="2"/>
        <v>3809951.5800000005</v>
      </c>
    </row>
    <row r="43" spans="1:6" ht="12.75">
      <c r="A43" s="37" t="s">
        <v>59</v>
      </c>
      <c r="B43" s="6">
        <v>0</v>
      </c>
      <c r="C43" s="6">
        <v>0</v>
      </c>
      <c r="D43" s="6">
        <v>0</v>
      </c>
      <c r="E43" s="6">
        <v>0</v>
      </c>
      <c r="F43" s="6">
        <f t="shared" si="2"/>
        <v>0</v>
      </c>
    </row>
    <row r="44" spans="1:6" ht="12.75">
      <c r="A44" s="37" t="s">
        <v>60</v>
      </c>
      <c r="B44" s="6">
        <v>0</v>
      </c>
      <c r="C44" s="6">
        <v>0</v>
      </c>
      <c r="D44" s="6">
        <v>0</v>
      </c>
      <c r="E44" s="6">
        <v>0</v>
      </c>
      <c r="F44" s="6">
        <f t="shared" si="2"/>
        <v>0</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0</v>
      </c>
      <c r="C47" s="6">
        <v>0</v>
      </c>
      <c r="D47" s="6">
        <v>0</v>
      </c>
      <c r="E47" s="6">
        <v>0</v>
      </c>
      <c r="F47" s="6">
        <f t="shared" si="2"/>
        <v>0</v>
      </c>
    </row>
    <row r="48" spans="1:6" ht="12.75">
      <c r="A48" s="37" t="s">
        <v>64</v>
      </c>
      <c r="B48" s="6">
        <v>0</v>
      </c>
      <c r="C48" s="6">
        <v>0</v>
      </c>
      <c r="D48" s="6">
        <v>0</v>
      </c>
      <c r="E48" s="6">
        <v>0</v>
      </c>
      <c r="F48" s="6">
        <f t="shared" si="2"/>
        <v>0</v>
      </c>
    </row>
    <row r="49" spans="1:6" ht="12.75">
      <c r="A49" s="37" t="s">
        <v>65</v>
      </c>
      <c r="B49" s="6">
        <v>0</v>
      </c>
      <c r="C49" s="6">
        <v>0</v>
      </c>
      <c r="D49" s="6">
        <v>0</v>
      </c>
      <c r="E49" s="6">
        <v>0</v>
      </c>
      <c r="F49" s="6">
        <f t="shared" si="2"/>
        <v>0</v>
      </c>
    </row>
    <row r="50" spans="1:6" ht="12.75">
      <c r="A50" s="37" t="s">
        <v>66</v>
      </c>
      <c r="B50" s="6">
        <v>744054.6553019135</v>
      </c>
      <c r="C50" s="6">
        <v>2986782.0245779906</v>
      </c>
      <c r="D50" s="6">
        <v>227.43012009589665</v>
      </c>
      <c r="E50" s="6">
        <v>0</v>
      </c>
      <c r="F50" s="6">
        <f t="shared" si="2"/>
        <v>3731064.1100000003</v>
      </c>
    </row>
    <row r="51" spans="1:6" ht="12.75">
      <c r="A51" s="37" t="s">
        <v>67</v>
      </c>
      <c r="B51" s="6">
        <v>1711.2077193897512</v>
      </c>
      <c r="C51" s="6">
        <v>18879.232280610253</v>
      </c>
      <c r="D51" s="6">
        <v>0</v>
      </c>
      <c r="E51" s="6">
        <v>0</v>
      </c>
      <c r="F51" s="6">
        <f t="shared" si="2"/>
        <v>20590.440000000002</v>
      </c>
    </row>
    <row r="52" spans="1:6" ht="12.75">
      <c r="A52" s="37" t="s">
        <v>68</v>
      </c>
      <c r="B52" s="6">
        <v>0</v>
      </c>
      <c r="C52" s="6">
        <v>0</v>
      </c>
      <c r="D52" s="6">
        <v>0</v>
      </c>
      <c r="E52" s="6">
        <v>0</v>
      </c>
      <c r="F52" s="6">
        <f t="shared" si="2"/>
        <v>0</v>
      </c>
    </row>
    <row r="53" spans="1:6" ht="12.75">
      <c r="A53" s="37" t="s">
        <v>69</v>
      </c>
      <c r="B53" s="6">
        <v>0</v>
      </c>
      <c r="C53" s="6">
        <v>0</v>
      </c>
      <c r="D53" s="6">
        <v>0</v>
      </c>
      <c r="E53" s="6">
        <v>0</v>
      </c>
      <c r="F53" s="6">
        <f t="shared" si="2"/>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3370049.977671993</v>
      </c>
      <c r="C60" s="6">
        <f>SUM(C6:C58)</f>
        <v>10144818.211679023</v>
      </c>
      <c r="D60" s="6">
        <f>SUM(D6:D58)</f>
        <v>4182.889562531047</v>
      </c>
      <c r="E60" s="6">
        <f>SUM(E6:E58)</f>
        <v>0</v>
      </c>
      <c r="F60" s="6">
        <f>SUM(F6:F58)</f>
        <v>13519051.078913549</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Italic"Unison International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9.xml><?xml version="1.0" encoding="utf-8"?>
<worksheet xmlns="http://schemas.openxmlformats.org/spreadsheetml/2006/main" xmlns:r="http://schemas.openxmlformats.org/officeDocument/2006/relationships">
  <dimension ref="A1:I66"/>
  <sheetViews>
    <sheetView zoomScale="75" zoomScaleNormal="75" workbookViewId="0" topLeftCell="A3">
      <selection activeCell="H20" sqref="H20"/>
    </sheetView>
  </sheetViews>
  <sheetFormatPr defaultColWidth="9.00390625" defaultRowHeight="12.75"/>
  <cols>
    <col min="1" max="1" width="15.75390625" style="7" bestFit="1" customWidth="1"/>
    <col min="2" max="2" width="8.125" style="7" bestFit="1" customWidth="1"/>
    <col min="3" max="3" width="11.75390625" style="7" bestFit="1" customWidth="1"/>
    <col min="4" max="4" width="6.25390625" style="7" bestFit="1" customWidth="1"/>
    <col min="5" max="5" width="14.375" style="7" bestFit="1" customWidth="1"/>
    <col min="6" max="6" width="8.125" style="7" bestFit="1" customWidth="1"/>
    <col min="7" max="7" width="2.75390625" style="7" customWidth="1"/>
    <col min="8" max="8" width="28.125" style="7" bestFit="1" customWidth="1"/>
    <col min="9" max="9" width="8.125" style="8" bestFit="1" customWidth="1"/>
    <col min="10" max="16384" width="10.75390625" style="7" customWidth="1"/>
  </cols>
  <sheetData>
    <row r="1" spans="1:6" ht="12.75">
      <c r="A1" s="4" t="s">
        <v>0</v>
      </c>
      <c r="B1" s="127" t="s">
        <v>119</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0</v>
      </c>
      <c r="E6" s="6">
        <v>0</v>
      </c>
      <c r="F6" s="6">
        <f aca="true" t="shared" si="0" ref="F6:F21">SUM(B6:E6)</f>
        <v>0</v>
      </c>
      <c r="H6" s="7" t="s">
        <v>8</v>
      </c>
      <c r="I6" s="8" t="s">
        <v>0</v>
      </c>
    </row>
    <row r="7" spans="1:6" ht="12" customHeight="1">
      <c r="A7" s="37" t="s">
        <v>9</v>
      </c>
      <c r="B7" s="6">
        <v>0</v>
      </c>
      <c r="C7" s="6">
        <v>0</v>
      </c>
      <c r="D7" s="6">
        <v>0</v>
      </c>
      <c r="E7" s="6">
        <v>0</v>
      </c>
      <c r="F7" s="6">
        <f t="shared" si="0"/>
        <v>0</v>
      </c>
    </row>
    <row r="8" spans="1:9" ht="12.75">
      <c r="A8" s="37" t="s">
        <v>10</v>
      </c>
      <c r="B8" s="6">
        <v>983.15078125</v>
      </c>
      <c r="C8" s="6">
        <v>0</v>
      </c>
      <c r="D8" s="6">
        <v>0</v>
      </c>
      <c r="E8" s="6">
        <v>0</v>
      </c>
      <c r="F8" s="6">
        <f t="shared" si="0"/>
        <v>983.15078125</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0</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0</v>
      </c>
    </row>
    <row r="14" spans="1:9" ht="12.75">
      <c r="A14" s="37" t="s">
        <v>19</v>
      </c>
      <c r="B14" s="6">
        <v>0</v>
      </c>
      <c r="C14" s="6">
        <v>0</v>
      </c>
      <c r="D14" s="6">
        <v>0</v>
      </c>
      <c r="E14" s="6">
        <v>0</v>
      </c>
      <c r="F14" s="6">
        <f t="shared" si="0"/>
        <v>0</v>
      </c>
      <c r="H14" s="7" t="s">
        <v>20</v>
      </c>
      <c r="I14" s="8">
        <v>0</v>
      </c>
    </row>
    <row r="15" spans="1:9" ht="12.75">
      <c r="A15" s="37" t="s">
        <v>21</v>
      </c>
      <c r="B15" s="6">
        <v>0</v>
      </c>
      <c r="C15" s="6">
        <v>0</v>
      </c>
      <c r="D15" s="6">
        <v>0</v>
      </c>
      <c r="E15" s="6">
        <v>0</v>
      </c>
      <c r="F15" s="6">
        <f t="shared" si="0"/>
        <v>0</v>
      </c>
      <c r="H15" s="7" t="s">
        <v>22</v>
      </c>
      <c r="I15" s="8">
        <v>43058.4</v>
      </c>
    </row>
    <row r="16" spans="1:6" ht="12.75">
      <c r="A16" s="37" t="s">
        <v>23</v>
      </c>
      <c r="B16" s="6">
        <v>0</v>
      </c>
      <c r="C16" s="6">
        <v>0</v>
      </c>
      <c r="D16" s="6">
        <v>0</v>
      </c>
      <c r="E16" s="6">
        <v>0</v>
      </c>
      <c r="F16" s="6">
        <f t="shared" si="0"/>
        <v>0</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0</v>
      </c>
    </row>
    <row r="19" spans="1:9" ht="12.75">
      <c r="A19" s="37" t="s">
        <v>28</v>
      </c>
      <c r="B19" s="6">
        <v>0</v>
      </c>
      <c r="C19" s="6">
        <v>0</v>
      </c>
      <c r="D19" s="6">
        <v>0</v>
      </c>
      <c r="E19" s="6">
        <v>0</v>
      </c>
      <c r="F19" s="6">
        <f t="shared" si="0"/>
        <v>0</v>
      </c>
      <c r="H19" s="7" t="s">
        <v>29</v>
      </c>
      <c r="I19" s="8">
        <v>0</v>
      </c>
    </row>
    <row r="20" spans="1:9" ht="12.75">
      <c r="A20" s="37" t="s">
        <v>30</v>
      </c>
      <c r="B20" s="6">
        <v>0</v>
      </c>
      <c r="C20" s="6">
        <v>0</v>
      </c>
      <c r="D20" s="6">
        <v>0</v>
      </c>
      <c r="E20" s="6">
        <v>0</v>
      </c>
      <c r="F20" s="6">
        <f t="shared" si="0"/>
        <v>0</v>
      </c>
      <c r="H20" s="7" t="s">
        <v>31</v>
      </c>
      <c r="I20" s="8" t="s">
        <v>0</v>
      </c>
    </row>
    <row r="21" spans="1:9" ht="12.75">
      <c r="A21" s="37" t="s">
        <v>32</v>
      </c>
      <c r="B21" s="6">
        <v>38.04453125</v>
      </c>
      <c r="C21" s="6">
        <v>0</v>
      </c>
      <c r="D21" s="6">
        <v>0</v>
      </c>
      <c r="E21" s="6">
        <v>0</v>
      </c>
      <c r="F21" s="6">
        <f t="shared" si="0"/>
        <v>38.04453125</v>
      </c>
      <c r="H21" s="7" t="s">
        <v>33</v>
      </c>
      <c r="I21" s="8">
        <v>0</v>
      </c>
    </row>
    <row r="22" spans="1:9" ht="12.75">
      <c r="A22" s="37" t="s">
        <v>34</v>
      </c>
      <c r="B22" s="6">
        <v>0</v>
      </c>
      <c r="C22" s="6">
        <v>0</v>
      </c>
      <c r="D22" s="6">
        <v>0</v>
      </c>
      <c r="E22" s="6">
        <v>0</v>
      </c>
      <c r="F22" s="6">
        <f aca="true" t="shared" si="1" ref="F22:F37">SUM(B22:E22)</f>
        <v>0</v>
      </c>
      <c r="H22" s="7" t="s">
        <v>35</v>
      </c>
      <c r="I22" s="8" t="s">
        <v>0</v>
      </c>
    </row>
    <row r="23" spans="1:9" ht="12.75">
      <c r="A23" s="37" t="s">
        <v>36</v>
      </c>
      <c r="B23" s="6">
        <v>0</v>
      </c>
      <c r="C23" s="6">
        <v>0</v>
      </c>
      <c r="D23" s="6">
        <v>0</v>
      </c>
      <c r="E23" s="6">
        <v>0</v>
      </c>
      <c r="F23" s="6">
        <f t="shared" si="1"/>
        <v>0</v>
      </c>
      <c r="H23" s="7" t="s">
        <v>37</v>
      </c>
      <c r="I23" s="8">
        <v>0</v>
      </c>
    </row>
    <row r="24" spans="1:6" ht="12.75">
      <c r="A24" s="37" t="s">
        <v>38</v>
      </c>
      <c r="B24" s="6">
        <v>368.43125</v>
      </c>
      <c r="C24" s="6">
        <v>0</v>
      </c>
      <c r="D24" s="6">
        <v>0</v>
      </c>
      <c r="E24" s="6">
        <v>0</v>
      </c>
      <c r="F24" s="6">
        <f t="shared" si="1"/>
        <v>368.43125000000003</v>
      </c>
    </row>
    <row r="25" spans="1:9" ht="12.75">
      <c r="A25" s="37" t="s">
        <v>39</v>
      </c>
      <c r="B25" s="6">
        <v>0</v>
      </c>
      <c r="C25" s="6">
        <v>0</v>
      </c>
      <c r="D25" s="6">
        <v>0</v>
      </c>
      <c r="E25" s="6">
        <v>0</v>
      </c>
      <c r="F25" s="6">
        <f t="shared" si="1"/>
        <v>0</v>
      </c>
      <c r="H25" s="7" t="s">
        <v>40</v>
      </c>
      <c r="I25" s="8">
        <f>SUM(I10:I15)-SUM(I18:I23)</f>
        <v>43058.399999999994</v>
      </c>
    </row>
    <row r="26" spans="1:9" ht="12.75">
      <c r="A26" s="37" t="s">
        <v>41</v>
      </c>
      <c r="B26" s="6">
        <v>0</v>
      </c>
      <c r="C26" s="6">
        <v>0</v>
      </c>
      <c r="D26" s="6">
        <v>0</v>
      </c>
      <c r="E26" s="6">
        <v>0</v>
      </c>
      <c r="F26" s="6">
        <f t="shared" si="1"/>
        <v>0</v>
      </c>
      <c r="H26" s="7" t="s">
        <v>42</v>
      </c>
      <c r="I26" s="8">
        <f>+F60</f>
        <v>43058.4</v>
      </c>
    </row>
    <row r="27" spans="1:6" ht="12.75">
      <c r="A27" s="37" t="s">
        <v>43</v>
      </c>
      <c r="B27" s="6">
        <v>0</v>
      </c>
      <c r="C27" s="6">
        <v>0</v>
      </c>
      <c r="D27" s="6">
        <v>0</v>
      </c>
      <c r="E27" s="6">
        <v>0</v>
      </c>
      <c r="F27" s="6">
        <f t="shared" si="1"/>
        <v>0</v>
      </c>
    </row>
    <row r="28" spans="1:6" ht="12.75">
      <c r="A28" s="37" t="s">
        <v>44</v>
      </c>
      <c r="B28" s="6">
        <v>0</v>
      </c>
      <c r="C28" s="6">
        <v>0</v>
      </c>
      <c r="D28" s="6">
        <v>0</v>
      </c>
      <c r="E28" s="6">
        <v>0</v>
      </c>
      <c r="F28" s="6">
        <f t="shared" si="1"/>
        <v>0</v>
      </c>
    </row>
    <row r="29" spans="1:6" ht="12.75">
      <c r="A29" s="37" t="s">
        <v>45</v>
      </c>
      <c r="B29" s="6">
        <v>0</v>
      </c>
      <c r="C29" s="6">
        <v>0</v>
      </c>
      <c r="D29" s="6">
        <v>0</v>
      </c>
      <c r="E29" s="6">
        <v>0</v>
      </c>
      <c r="F29" s="6">
        <f t="shared" si="1"/>
        <v>0</v>
      </c>
    </row>
    <row r="30" spans="1:6" ht="12.75">
      <c r="A30" s="37" t="s">
        <v>46</v>
      </c>
      <c r="B30" s="6">
        <v>0</v>
      </c>
      <c r="C30" s="6">
        <v>0</v>
      </c>
      <c r="D30" s="6">
        <v>0</v>
      </c>
      <c r="E30" s="6">
        <v>0</v>
      </c>
      <c r="F30" s="6">
        <f t="shared" si="1"/>
        <v>0</v>
      </c>
    </row>
    <row r="31" spans="1:6" ht="12.75">
      <c r="A31" s="37" t="s">
        <v>47</v>
      </c>
      <c r="B31" s="6">
        <v>3178.0965057112676</v>
      </c>
      <c r="C31" s="6">
        <v>0</v>
      </c>
      <c r="D31" s="6">
        <v>0</v>
      </c>
      <c r="E31" s="6">
        <v>29057.63552553873</v>
      </c>
      <c r="F31" s="6">
        <f t="shared" si="1"/>
        <v>32235.732031249998</v>
      </c>
    </row>
    <row r="32" spans="1:6" ht="12.75">
      <c r="A32" s="37" t="s">
        <v>48</v>
      </c>
      <c r="B32" s="6">
        <v>0</v>
      </c>
      <c r="C32" s="6">
        <v>0</v>
      </c>
      <c r="D32" s="6">
        <v>0</v>
      </c>
      <c r="E32" s="6">
        <v>0</v>
      </c>
      <c r="F32" s="6">
        <f t="shared" si="1"/>
        <v>0</v>
      </c>
    </row>
    <row r="33" spans="1:6" ht="12.75">
      <c r="A33" s="37" t="s">
        <v>49</v>
      </c>
      <c r="B33" s="6">
        <v>0</v>
      </c>
      <c r="C33" s="6">
        <v>0</v>
      </c>
      <c r="D33" s="6">
        <v>0</v>
      </c>
      <c r="E33" s="6">
        <v>0</v>
      </c>
      <c r="F33" s="6">
        <f t="shared" si="1"/>
        <v>0</v>
      </c>
    </row>
    <row r="34" spans="1:6" ht="12.75">
      <c r="A34" s="37" t="s">
        <v>50</v>
      </c>
      <c r="B34" s="6">
        <v>0</v>
      </c>
      <c r="C34" s="6">
        <v>0</v>
      </c>
      <c r="D34" s="6">
        <v>0</v>
      </c>
      <c r="E34" s="6">
        <v>0</v>
      </c>
      <c r="F34" s="6">
        <f t="shared" si="1"/>
        <v>0</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0</v>
      </c>
      <c r="C37" s="6">
        <v>0</v>
      </c>
      <c r="D37" s="6">
        <v>0</v>
      </c>
      <c r="E37" s="6">
        <v>0</v>
      </c>
      <c r="F37" s="6">
        <f t="shared" si="1"/>
        <v>0</v>
      </c>
    </row>
    <row r="38" spans="1:6" ht="12.75">
      <c r="A38" s="37" t="s">
        <v>54</v>
      </c>
      <c r="B38" s="6">
        <v>0</v>
      </c>
      <c r="C38" s="6">
        <v>0</v>
      </c>
      <c r="D38" s="6">
        <v>0</v>
      </c>
      <c r="E38" s="6">
        <v>0</v>
      </c>
      <c r="F38" s="6">
        <f aca="true" t="shared" si="2" ref="F38:F53">SUM(B38:E38)</f>
        <v>0</v>
      </c>
    </row>
    <row r="39" spans="1:6" ht="12.75">
      <c r="A39" s="37" t="s">
        <v>55</v>
      </c>
      <c r="B39" s="6">
        <v>0</v>
      </c>
      <c r="C39" s="6">
        <v>0</v>
      </c>
      <c r="D39" s="6">
        <v>0</v>
      </c>
      <c r="E39" s="6">
        <v>0</v>
      </c>
      <c r="F39" s="6">
        <f t="shared" si="2"/>
        <v>0</v>
      </c>
    </row>
    <row r="40" spans="1:6" ht="12.75">
      <c r="A40" s="37" t="s">
        <v>56</v>
      </c>
      <c r="B40" s="6">
        <v>0</v>
      </c>
      <c r="C40" s="6">
        <v>0</v>
      </c>
      <c r="D40" s="6">
        <v>0</v>
      </c>
      <c r="E40" s="6">
        <v>0</v>
      </c>
      <c r="F40" s="6">
        <f t="shared" si="2"/>
        <v>0</v>
      </c>
    </row>
    <row r="41" spans="1:6" ht="12.75">
      <c r="A41" s="37" t="s">
        <v>57</v>
      </c>
      <c r="B41" s="6">
        <v>961.125</v>
      </c>
      <c r="C41" s="6">
        <v>0</v>
      </c>
      <c r="D41" s="6">
        <v>0</v>
      </c>
      <c r="E41" s="6">
        <v>0</v>
      </c>
      <c r="F41" s="6">
        <f t="shared" si="2"/>
        <v>961.125</v>
      </c>
    </row>
    <row r="42" spans="1:6" ht="12.75">
      <c r="A42" s="37" t="s">
        <v>58</v>
      </c>
      <c r="B42" s="6">
        <v>6583.706250000001</v>
      </c>
      <c r="C42" s="6">
        <v>0</v>
      </c>
      <c r="D42" s="6">
        <v>0</v>
      </c>
      <c r="E42" s="6">
        <v>0</v>
      </c>
      <c r="F42" s="6">
        <f t="shared" si="2"/>
        <v>6583.706250000001</v>
      </c>
    </row>
    <row r="43" spans="1:6" ht="12.75">
      <c r="A43" s="37" t="s">
        <v>59</v>
      </c>
      <c r="B43" s="6">
        <v>0</v>
      </c>
      <c r="C43" s="6">
        <v>0</v>
      </c>
      <c r="D43" s="6">
        <v>0</v>
      </c>
      <c r="E43" s="6">
        <v>0</v>
      </c>
      <c r="F43" s="6">
        <f t="shared" si="2"/>
        <v>0</v>
      </c>
    </row>
    <row r="44" spans="1:6" ht="12.75">
      <c r="A44" s="37" t="s">
        <v>60</v>
      </c>
      <c r="B44" s="6">
        <v>0</v>
      </c>
      <c r="C44" s="6">
        <v>0</v>
      </c>
      <c r="D44" s="6">
        <v>0</v>
      </c>
      <c r="E44" s="6">
        <v>0</v>
      </c>
      <c r="F44" s="6">
        <f t="shared" si="2"/>
        <v>0</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0</v>
      </c>
      <c r="C47" s="6">
        <v>0</v>
      </c>
      <c r="D47" s="6">
        <v>0</v>
      </c>
      <c r="E47" s="6">
        <v>0</v>
      </c>
      <c r="F47" s="6">
        <f t="shared" si="2"/>
        <v>0</v>
      </c>
    </row>
    <row r="48" spans="1:6" ht="12.75">
      <c r="A48" s="37" t="s">
        <v>64</v>
      </c>
      <c r="B48" s="6">
        <v>0</v>
      </c>
      <c r="C48" s="6">
        <v>0</v>
      </c>
      <c r="D48" s="6">
        <v>0</v>
      </c>
      <c r="E48" s="6">
        <v>0</v>
      </c>
      <c r="F48" s="6">
        <f t="shared" si="2"/>
        <v>0</v>
      </c>
    </row>
    <row r="49" spans="1:6" ht="12.75">
      <c r="A49" s="37" t="s">
        <v>65</v>
      </c>
      <c r="B49" s="6">
        <v>0</v>
      </c>
      <c r="C49" s="6">
        <v>0</v>
      </c>
      <c r="D49" s="6">
        <v>0</v>
      </c>
      <c r="E49" s="6">
        <v>0</v>
      </c>
      <c r="F49" s="6">
        <f t="shared" si="2"/>
        <v>0</v>
      </c>
    </row>
    <row r="50" spans="1:6" ht="12.75">
      <c r="A50" s="37" t="s">
        <v>66</v>
      </c>
      <c r="B50" s="6">
        <v>0</v>
      </c>
      <c r="C50" s="6">
        <v>0</v>
      </c>
      <c r="D50" s="6">
        <v>0</v>
      </c>
      <c r="E50" s="6">
        <v>0</v>
      </c>
      <c r="F50" s="6">
        <f t="shared" si="2"/>
        <v>0</v>
      </c>
    </row>
    <row r="51" spans="1:6" ht="12.75">
      <c r="A51" s="37" t="s">
        <v>67</v>
      </c>
      <c r="B51" s="6">
        <v>1677.686574394112</v>
      </c>
      <c r="C51" s="6">
        <v>210.5235818558881</v>
      </c>
      <c r="D51" s="6">
        <v>0</v>
      </c>
      <c r="E51" s="6">
        <v>0</v>
      </c>
      <c r="F51" s="6">
        <f t="shared" si="2"/>
        <v>1888.2101562500002</v>
      </c>
    </row>
    <row r="52" spans="1:6" ht="12.75">
      <c r="A52" s="37" t="s">
        <v>68</v>
      </c>
      <c r="B52" s="6">
        <v>0</v>
      </c>
      <c r="C52" s="6">
        <v>0</v>
      </c>
      <c r="D52" s="6">
        <v>0</v>
      </c>
      <c r="E52" s="6">
        <v>0</v>
      </c>
      <c r="F52" s="6">
        <f t="shared" si="2"/>
        <v>0</v>
      </c>
    </row>
    <row r="53" spans="1:6" ht="12.75">
      <c r="A53" s="37" t="s">
        <v>69</v>
      </c>
      <c r="B53" s="6">
        <v>0</v>
      </c>
      <c r="C53" s="6">
        <v>0</v>
      </c>
      <c r="D53" s="6">
        <v>0</v>
      </c>
      <c r="E53" s="6">
        <v>0</v>
      </c>
      <c r="F53" s="6">
        <f t="shared" si="2"/>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13790.240892605381</v>
      </c>
      <c r="C60" s="6">
        <f>SUM(C6:C58)</f>
        <v>210.5235818558881</v>
      </c>
      <c r="D60" s="6">
        <f>SUM(D6:D58)</f>
        <v>0</v>
      </c>
      <c r="E60" s="6">
        <f>SUM(E6:E58)</f>
        <v>29057.63552553873</v>
      </c>
      <c r="F60" s="6">
        <f>SUM(F6:F58)</f>
        <v>43058.4</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Italic"United Republic Life Insurance Company&amp;R&amp;"Geneva,Bold"UNAUDITED
© NOLHGA
</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6.75390625" style="7" bestFit="1" customWidth="1"/>
    <col min="2" max="2" width="12.25390625" style="7" bestFit="1" customWidth="1"/>
    <col min="3" max="3" width="11.75390625" style="7" bestFit="1" customWidth="1"/>
    <col min="4" max="4" width="9.75390625" style="7" bestFit="1" customWidth="1"/>
    <col min="5" max="5" width="14.625" style="7" bestFit="1" customWidth="1"/>
    <col min="6" max="6" width="12.25390625" style="7" bestFit="1" customWidth="1"/>
    <col min="7" max="7" width="2.75390625" style="7" customWidth="1"/>
    <col min="8" max="8" width="28.125" style="7" bestFit="1" customWidth="1"/>
    <col min="9" max="9" width="12.25390625" style="8" bestFit="1" customWidth="1"/>
    <col min="10" max="16384" width="10.75390625" style="7" customWidth="1"/>
  </cols>
  <sheetData>
    <row r="1" spans="1:6" ht="12.75">
      <c r="A1" s="4" t="s">
        <v>0</v>
      </c>
      <c r="B1" s="127" t="s">
        <v>254</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8821.195945418203</v>
      </c>
      <c r="C6" s="6">
        <v>0</v>
      </c>
      <c r="D6" s="6">
        <v>479.5967110059671</v>
      </c>
      <c r="E6" s="6">
        <v>0</v>
      </c>
      <c r="F6" s="6">
        <f aca="true" t="shared" si="0" ref="F6:F21">SUM(B6:E6)</f>
        <v>9300.79265642417</v>
      </c>
      <c r="H6" s="7" t="s">
        <v>8</v>
      </c>
      <c r="I6" s="8" t="s">
        <v>0</v>
      </c>
    </row>
    <row r="7" spans="1:6" ht="12" customHeight="1">
      <c r="A7" s="37" t="s">
        <v>9</v>
      </c>
      <c r="B7" s="6">
        <v>10200.83989634482</v>
      </c>
      <c r="C7" s="6">
        <v>0</v>
      </c>
      <c r="D7" s="6">
        <v>21.88238805079331</v>
      </c>
      <c r="E7" s="6">
        <v>0</v>
      </c>
      <c r="F7" s="6">
        <f t="shared" si="0"/>
        <v>10222.722284395613</v>
      </c>
    </row>
    <row r="8" spans="1:9" ht="12.75">
      <c r="A8" s="37" t="s">
        <v>10</v>
      </c>
      <c r="B8" s="6">
        <v>707690.0413320407</v>
      </c>
      <c r="C8" s="6">
        <v>353931.19669828657</v>
      </c>
      <c r="D8" s="6">
        <v>20885.975620614925</v>
      </c>
      <c r="E8" s="6">
        <v>0</v>
      </c>
      <c r="F8" s="6">
        <f t="shared" si="0"/>
        <v>1082507.213650942</v>
      </c>
      <c r="H8" s="7" t="s">
        <v>0</v>
      </c>
      <c r="I8" s="8" t="s">
        <v>0</v>
      </c>
    </row>
    <row r="9" spans="1:9" ht="12.75">
      <c r="A9" s="37" t="s">
        <v>11</v>
      </c>
      <c r="B9" s="6">
        <v>828961.5021164106</v>
      </c>
      <c r="C9" s="6">
        <v>8431.348612659483</v>
      </c>
      <c r="D9" s="6">
        <v>5056.818294251494</v>
      </c>
      <c r="E9" s="6">
        <v>0</v>
      </c>
      <c r="F9" s="6">
        <f t="shared" si="0"/>
        <v>842449.6690233216</v>
      </c>
      <c r="H9" s="7" t="s">
        <v>0</v>
      </c>
      <c r="I9" s="8" t="s">
        <v>0</v>
      </c>
    </row>
    <row r="10" spans="1:9" ht="12.75">
      <c r="A10" s="37" t="s">
        <v>12</v>
      </c>
      <c r="B10" s="6">
        <v>0</v>
      </c>
      <c r="C10" s="6">
        <v>0</v>
      </c>
      <c r="D10" s="6">
        <v>0</v>
      </c>
      <c r="E10" s="6">
        <v>0</v>
      </c>
      <c r="F10" s="6">
        <f t="shared" si="0"/>
        <v>0</v>
      </c>
      <c r="H10" s="7" t="s">
        <v>13</v>
      </c>
      <c r="I10" s="8">
        <v>21461671.38</v>
      </c>
    </row>
    <row r="11" spans="1:6" ht="12.75">
      <c r="A11" s="37" t="s">
        <v>14</v>
      </c>
      <c r="B11" s="6">
        <v>17117</v>
      </c>
      <c r="C11" s="6">
        <v>0</v>
      </c>
      <c r="D11" s="6">
        <v>0</v>
      </c>
      <c r="E11" s="6">
        <v>0</v>
      </c>
      <c r="F11" s="6">
        <f t="shared" si="0"/>
        <v>17117</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137228</v>
      </c>
    </row>
    <row r="14" spans="1:9" ht="12.75">
      <c r="A14" s="37" t="s">
        <v>19</v>
      </c>
      <c r="B14" s="6">
        <v>0</v>
      </c>
      <c r="C14" s="6">
        <v>0</v>
      </c>
      <c r="D14" s="6">
        <v>0</v>
      </c>
      <c r="E14" s="6">
        <v>0</v>
      </c>
      <c r="F14" s="6">
        <f t="shared" si="0"/>
        <v>0</v>
      </c>
      <c r="H14" s="7" t="s">
        <v>20</v>
      </c>
      <c r="I14" s="8">
        <v>955571</v>
      </c>
    </row>
    <row r="15" spans="1:9" ht="12.75">
      <c r="A15" s="37" t="s">
        <v>21</v>
      </c>
      <c r="B15" s="6">
        <v>311557.6822628058</v>
      </c>
      <c r="C15" s="6">
        <v>0</v>
      </c>
      <c r="D15" s="6">
        <v>31713.379521623876</v>
      </c>
      <c r="E15" s="6">
        <v>0</v>
      </c>
      <c r="F15" s="6">
        <f t="shared" si="0"/>
        <v>343271.0617844297</v>
      </c>
      <c r="H15" s="7" t="s">
        <v>22</v>
      </c>
      <c r="I15" s="8">
        <v>1460457.88</v>
      </c>
    </row>
    <row r="16" spans="1:6" ht="12.75">
      <c r="A16" s="37" t="s">
        <v>23</v>
      </c>
      <c r="B16" s="6">
        <v>0</v>
      </c>
      <c r="C16" s="6">
        <v>0</v>
      </c>
      <c r="D16" s="6">
        <v>0</v>
      </c>
      <c r="E16" s="6">
        <v>0</v>
      </c>
      <c r="F16" s="6">
        <f t="shared" si="0"/>
        <v>0</v>
      </c>
    </row>
    <row r="17" spans="1:8" ht="12.75">
      <c r="A17" s="37" t="s">
        <v>24</v>
      </c>
      <c r="B17" s="6">
        <v>52031.02119928508</v>
      </c>
      <c r="C17" s="6">
        <v>2866.6903577777357</v>
      </c>
      <c r="D17" s="6">
        <v>243.37964655285327</v>
      </c>
      <c r="E17" s="6">
        <v>0</v>
      </c>
      <c r="F17" s="6">
        <f t="shared" si="0"/>
        <v>55141.091203615666</v>
      </c>
      <c r="H17" s="7" t="s">
        <v>25</v>
      </c>
    </row>
    <row r="18" spans="1:9" ht="12.75">
      <c r="A18" s="37" t="s">
        <v>26</v>
      </c>
      <c r="B18" s="6">
        <v>0</v>
      </c>
      <c r="C18" s="6">
        <v>0</v>
      </c>
      <c r="D18" s="6">
        <v>0</v>
      </c>
      <c r="E18" s="6">
        <v>0</v>
      </c>
      <c r="F18" s="6">
        <f t="shared" si="0"/>
        <v>0</v>
      </c>
      <c r="H18" s="7" t="s">
        <v>27</v>
      </c>
      <c r="I18" s="8">
        <v>0</v>
      </c>
    </row>
    <row r="19" spans="1:9" ht="12.75">
      <c r="A19" s="37" t="s">
        <v>28</v>
      </c>
      <c r="B19" s="6">
        <v>0</v>
      </c>
      <c r="C19" s="6">
        <v>0</v>
      </c>
      <c r="D19" s="6">
        <v>0</v>
      </c>
      <c r="E19" s="6">
        <v>0</v>
      </c>
      <c r="F19" s="6">
        <f t="shared" si="0"/>
        <v>0</v>
      </c>
      <c r="H19" s="7" t="s">
        <v>29</v>
      </c>
      <c r="I19" s="8">
        <v>-375118</v>
      </c>
    </row>
    <row r="20" spans="1:9" ht="12.75">
      <c r="A20" s="37" t="s">
        <v>30</v>
      </c>
      <c r="B20" s="6">
        <v>15978.430657670273</v>
      </c>
      <c r="C20" s="6">
        <v>0</v>
      </c>
      <c r="D20" s="6">
        <v>4374.7586418131705</v>
      </c>
      <c r="E20" s="6">
        <v>0</v>
      </c>
      <c r="F20" s="6">
        <f t="shared" si="0"/>
        <v>20353.18929948344</v>
      </c>
      <c r="H20" s="7" t="s">
        <v>31</v>
      </c>
      <c r="I20" s="8" t="s">
        <v>0</v>
      </c>
    </row>
    <row r="21" spans="1:9" ht="12.75">
      <c r="A21" s="37" t="s">
        <v>32</v>
      </c>
      <c r="B21" s="6">
        <v>0</v>
      </c>
      <c r="C21" s="6">
        <v>0</v>
      </c>
      <c r="D21" s="6">
        <v>0</v>
      </c>
      <c r="E21" s="6">
        <v>0</v>
      </c>
      <c r="F21" s="6">
        <f t="shared" si="0"/>
        <v>0</v>
      </c>
      <c r="H21" s="7" t="s">
        <v>33</v>
      </c>
      <c r="I21" s="8">
        <v>5635144</v>
      </c>
    </row>
    <row r="22" spans="1:9" ht="12.75">
      <c r="A22" s="37" t="s">
        <v>34</v>
      </c>
      <c r="B22" s="6">
        <v>60163.38292988592</v>
      </c>
      <c r="C22" s="6">
        <v>4643.419866070935</v>
      </c>
      <c r="D22" s="6">
        <v>24273.305426742023</v>
      </c>
      <c r="E22" s="6">
        <v>0</v>
      </c>
      <c r="F22" s="6">
        <f aca="true" t="shared" si="1" ref="F22:F37">SUM(B22:E22)</f>
        <v>89080.10822269888</v>
      </c>
      <c r="H22" s="7" t="s">
        <v>35</v>
      </c>
      <c r="I22" s="8" t="s">
        <v>0</v>
      </c>
    </row>
    <row r="23" spans="1:9" ht="12.75">
      <c r="A23" s="37" t="s">
        <v>36</v>
      </c>
      <c r="B23" s="6">
        <v>0</v>
      </c>
      <c r="C23" s="6">
        <v>0</v>
      </c>
      <c r="D23" s="6">
        <v>0</v>
      </c>
      <c r="E23" s="6">
        <v>0</v>
      </c>
      <c r="F23" s="6">
        <f t="shared" si="1"/>
        <v>0</v>
      </c>
      <c r="H23" s="7" t="s">
        <v>37</v>
      </c>
      <c r="I23" s="8">
        <v>8885501.999999996</v>
      </c>
    </row>
    <row r="24" spans="1:6" ht="12.75">
      <c r="A24" s="37" t="s">
        <v>38</v>
      </c>
      <c r="B24" s="6">
        <v>-17991.653236056627</v>
      </c>
      <c r="C24" s="6">
        <v>0</v>
      </c>
      <c r="D24" s="6">
        <v>0</v>
      </c>
      <c r="E24" s="6">
        <v>0</v>
      </c>
      <c r="F24" s="6">
        <f t="shared" si="1"/>
        <v>-17991.653236056627</v>
      </c>
    </row>
    <row r="25" spans="1:9" ht="12.75">
      <c r="A25" s="37" t="s">
        <v>39</v>
      </c>
      <c r="B25" s="6">
        <v>0</v>
      </c>
      <c r="C25" s="6">
        <v>0</v>
      </c>
      <c r="D25" s="6">
        <v>0</v>
      </c>
      <c r="E25" s="6">
        <v>0</v>
      </c>
      <c r="F25" s="6">
        <f t="shared" si="1"/>
        <v>0</v>
      </c>
      <c r="H25" s="7" t="s">
        <v>40</v>
      </c>
      <c r="I25" s="8">
        <f>SUM(I10:I15)-SUM(I18:I23)</f>
        <v>9869400.260000002</v>
      </c>
    </row>
    <row r="26" spans="1:9" ht="12.75">
      <c r="A26" s="37" t="s">
        <v>41</v>
      </c>
      <c r="B26" s="6">
        <v>0</v>
      </c>
      <c r="C26" s="6">
        <v>0</v>
      </c>
      <c r="D26" s="6">
        <v>0</v>
      </c>
      <c r="E26" s="6">
        <v>0</v>
      </c>
      <c r="F26" s="6">
        <f t="shared" si="1"/>
        <v>0</v>
      </c>
      <c r="H26" s="7" t="s">
        <v>42</v>
      </c>
      <c r="I26" s="8">
        <f>+F60</f>
        <v>9869400.259999998</v>
      </c>
    </row>
    <row r="27" spans="1:6" ht="12.75">
      <c r="A27" s="37" t="s">
        <v>43</v>
      </c>
      <c r="B27" s="6">
        <v>0</v>
      </c>
      <c r="C27" s="6">
        <v>0</v>
      </c>
      <c r="D27" s="6">
        <v>0</v>
      </c>
      <c r="E27" s="6">
        <v>0</v>
      </c>
      <c r="F27" s="6">
        <f t="shared" si="1"/>
        <v>0</v>
      </c>
    </row>
    <row r="28" spans="1:6" ht="12.75">
      <c r="A28" s="37" t="s">
        <v>44</v>
      </c>
      <c r="B28" s="6">
        <v>0</v>
      </c>
      <c r="C28" s="6">
        <v>0</v>
      </c>
      <c r="D28" s="6">
        <v>0</v>
      </c>
      <c r="E28" s="6">
        <v>0</v>
      </c>
      <c r="F28" s="6">
        <f t="shared" si="1"/>
        <v>0</v>
      </c>
    </row>
    <row r="29" spans="1:6" ht="12.75">
      <c r="A29" s="37" t="s">
        <v>45</v>
      </c>
      <c r="B29" s="6">
        <v>0</v>
      </c>
      <c r="C29" s="6">
        <v>0</v>
      </c>
      <c r="D29" s="6">
        <v>0</v>
      </c>
      <c r="E29" s="6">
        <v>0</v>
      </c>
      <c r="F29" s="6">
        <f t="shared" si="1"/>
        <v>0</v>
      </c>
    </row>
    <row r="30" spans="1:6" ht="12.75">
      <c r="A30" s="37" t="s">
        <v>46</v>
      </c>
      <c r="B30" s="6">
        <v>9934.353853264129</v>
      </c>
      <c r="C30" s="6">
        <v>0</v>
      </c>
      <c r="D30" s="6">
        <v>1284.3222940221794</v>
      </c>
      <c r="E30" s="6">
        <v>0</v>
      </c>
      <c r="F30" s="6">
        <f t="shared" si="1"/>
        <v>11218.676147286307</v>
      </c>
    </row>
    <row r="31" spans="1:6" ht="12.75">
      <c r="A31" s="37" t="s">
        <v>47</v>
      </c>
      <c r="B31" s="6">
        <v>200521.5640393988</v>
      </c>
      <c r="C31" s="6">
        <v>11653.29024019752</v>
      </c>
      <c r="D31" s="6">
        <v>26438.402232448127</v>
      </c>
      <c r="E31" s="6">
        <v>0</v>
      </c>
      <c r="F31" s="6">
        <f t="shared" si="1"/>
        <v>238613.25651204446</v>
      </c>
    </row>
    <row r="32" spans="1:6" ht="12.75">
      <c r="A32" s="37" t="s">
        <v>48</v>
      </c>
      <c r="B32" s="6">
        <v>0</v>
      </c>
      <c r="C32" s="6">
        <v>0</v>
      </c>
      <c r="D32" s="6">
        <v>0</v>
      </c>
      <c r="E32" s="6">
        <v>0</v>
      </c>
      <c r="F32" s="6">
        <f t="shared" si="1"/>
        <v>0</v>
      </c>
    </row>
    <row r="33" spans="1:6" ht="12.75">
      <c r="A33" s="37" t="s">
        <v>49</v>
      </c>
      <c r="B33" s="6">
        <v>21178.066774801286</v>
      </c>
      <c r="C33" s="6">
        <v>125.53852600711335</v>
      </c>
      <c r="D33" s="6">
        <v>5620.977410447114</v>
      </c>
      <c r="E33" s="6">
        <v>0</v>
      </c>
      <c r="F33" s="6">
        <f t="shared" si="1"/>
        <v>26924.582711255513</v>
      </c>
    </row>
    <row r="34" spans="1:6" ht="12.75">
      <c r="A34" s="37" t="s">
        <v>50</v>
      </c>
      <c r="B34" s="6">
        <v>17591.243644397975</v>
      </c>
      <c r="C34" s="6">
        <v>8131.731540962155</v>
      </c>
      <c r="D34" s="6">
        <v>919.0258374184832</v>
      </c>
      <c r="E34" s="6">
        <v>0</v>
      </c>
      <c r="F34" s="6">
        <f t="shared" si="1"/>
        <v>26642.00102277861</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106554.09874027882</v>
      </c>
      <c r="C37" s="6">
        <v>4092.461985034144</v>
      </c>
      <c r="D37" s="6">
        <v>28010.657449890674</v>
      </c>
      <c r="E37" s="6">
        <v>0</v>
      </c>
      <c r="F37" s="6">
        <f t="shared" si="1"/>
        <v>138657.21817520363</v>
      </c>
    </row>
    <row r="38" spans="1:6" ht="12.75">
      <c r="A38" s="37" t="s">
        <v>54</v>
      </c>
      <c r="B38" s="6">
        <v>0</v>
      </c>
      <c r="C38" s="6">
        <v>0</v>
      </c>
      <c r="D38" s="6">
        <v>0</v>
      </c>
      <c r="E38" s="6">
        <v>0</v>
      </c>
      <c r="F38" s="6">
        <f aca="true" t="shared" si="2" ref="F38:F53">SUM(B38:E38)</f>
        <v>0</v>
      </c>
    </row>
    <row r="39" spans="1:6" ht="12.75">
      <c r="A39" s="37" t="s">
        <v>55</v>
      </c>
      <c r="B39" s="6">
        <v>4469549.383159039</v>
      </c>
      <c r="C39" s="6">
        <v>41647.85234933685</v>
      </c>
      <c r="D39" s="6">
        <v>23184.17785804515</v>
      </c>
      <c r="E39" s="6">
        <v>0</v>
      </c>
      <c r="F39" s="6">
        <f t="shared" si="2"/>
        <v>4534381.413366421</v>
      </c>
    </row>
    <row r="40" spans="1:6" ht="12.75">
      <c r="A40" s="37" t="s">
        <v>56</v>
      </c>
      <c r="B40" s="6">
        <v>0</v>
      </c>
      <c r="C40" s="6">
        <v>0</v>
      </c>
      <c r="D40" s="6">
        <v>0</v>
      </c>
      <c r="E40" s="6">
        <v>0</v>
      </c>
      <c r="F40" s="6">
        <f t="shared" si="2"/>
        <v>0</v>
      </c>
    </row>
    <row r="41" spans="1:6" ht="12.75">
      <c r="A41" s="37" t="s">
        <v>57</v>
      </c>
      <c r="B41" s="6">
        <v>31969.497436057252</v>
      </c>
      <c r="C41" s="6">
        <v>0</v>
      </c>
      <c r="D41" s="6">
        <v>12150.44426489279</v>
      </c>
      <c r="E41" s="6">
        <v>0</v>
      </c>
      <c r="F41" s="6">
        <f t="shared" si="2"/>
        <v>44119.94170095005</v>
      </c>
    </row>
    <row r="42" spans="1:6" ht="12.75">
      <c r="A42" s="37" t="s">
        <v>58</v>
      </c>
      <c r="B42" s="6">
        <v>1364647.2811099282</v>
      </c>
      <c r="C42" s="6">
        <v>41865.53849781783</v>
      </c>
      <c r="D42" s="6">
        <v>63132.22323104946</v>
      </c>
      <c r="E42" s="6">
        <v>0</v>
      </c>
      <c r="F42" s="6">
        <f t="shared" si="2"/>
        <v>1469645.0428387956</v>
      </c>
    </row>
    <row r="43" spans="1:6" ht="12.75">
      <c r="A43" s="37" t="s">
        <v>59</v>
      </c>
      <c r="B43" s="6">
        <v>40446.89800972766</v>
      </c>
      <c r="C43" s="6">
        <v>0</v>
      </c>
      <c r="D43" s="6">
        <v>2745.952607029277</v>
      </c>
      <c r="E43" s="6">
        <v>0</v>
      </c>
      <c r="F43" s="6">
        <f t="shared" si="2"/>
        <v>43192.850616756936</v>
      </c>
    </row>
    <row r="44" spans="1:6" ht="12.75">
      <c r="A44" s="37" t="s">
        <v>60</v>
      </c>
      <c r="B44" s="6">
        <v>0</v>
      </c>
      <c r="C44" s="6">
        <v>0</v>
      </c>
      <c r="D44" s="6">
        <v>0</v>
      </c>
      <c r="E44" s="6">
        <v>0</v>
      </c>
      <c r="F44" s="6">
        <f t="shared" si="2"/>
        <v>0</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251428.54611986032</v>
      </c>
      <c r="C47" s="6">
        <v>0</v>
      </c>
      <c r="D47" s="6">
        <v>18938.043433266892</v>
      </c>
      <c r="E47" s="6">
        <v>0</v>
      </c>
      <c r="F47" s="6">
        <f t="shared" si="2"/>
        <v>270366.5895531272</v>
      </c>
    </row>
    <row r="48" spans="1:6" ht="12.75">
      <c r="A48" s="37" t="s">
        <v>64</v>
      </c>
      <c r="B48" s="6">
        <v>0</v>
      </c>
      <c r="C48" s="6">
        <v>0</v>
      </c>
      <c r="D48" s="6">
        <v>0</v>
      </c>
      <c r="E48" s="6">
        <v>0</v>
      </c>
      <c r="F48" s="6">
        <f t="shared" si="2"/>
        <v>0</v>
      </c>
    </row>
    <row r="49" spans="1:6" ht="12.75">
      <c r="A49" s="37" t="s">
        <v>65</v>
      </c>
      <c r="B49" s="6">
        <v>0</v>
      </c>
      <c r="C49" s="6">
        <v>0</v>
      </c>
      <c r="D49" s="6">
        <v>0</v>
      </c>
      <c r="E49" s="6">
        <v>0</v>
      </c>
      <c r="F49" s="6">
        <f t="shared" si="2"/>
        <v>0</v>
      </c>
    </row>
    <row r="50" spans="1:6" ht="12.75">
      <c r="A50" s="37" t="s">
        <v>66</v>
      </c>
      <c r="B50" s="6">
        <v>209931.2358493518</v>
      </c>
      <c r="C50" s="6">
        <v>62780.38765855176</v>
      </c>
      <c r="D50" s="6">
        <v>222663.2867052653</v>
      </c>
      <c r="E50" s="6">
        <v>0</v>
      </c>
      <c r="F50" s="6">
        <f t="shared" si="2"/>
        <v>495374.9102131688</v>
      </c>
    </row>
    <row r="51" spans="1:6" ht="12.75">
      <c r="A51" s="37" t="s">
        <v>67</v>
      </c>
      <c r="B51" s="6">
        <v>58082.221328978885</v>
      </c>
      <c r="C51" s="6">
        <v>1993.9177132708387</v>
      </c>
      <c r="D51" s="6">
        <v>1877.8081587659194</v>
      </c>
      <c r="E51" s="6">
        <v>0</v>
      </c>
      <c r="F51" s="6">
        <f t="shared" si="2"/>
        <v>61953.94720101564</v>
      </c>
    </row>
    <row r="52" spans="1:6" ht="12.75">
      <c r="A52" s="37" t="s">
        <v>68</v>
      </c>
      <c r="B52" s="6">
        <v>0</v>
      </c>
      <c r="C52" s="6">
        <v>0</v>
      </c>
      <c r="D52" s="6">
        <v>0</v>
      </c>
      <c r="E52" s="6">
        <v>0</v>
      </c>
      <c r="F52" s="6">
        <f t="shared" si="2"/>
        <v>0</v>
      </c>
    </row>
    <row r="53" spans="1:6" ht="12.75">
      <c r="A53" s="37" t="s">
        <v>69</v>
      </c>
      <c r="B53" s="6">
        <v>0</v>
      </c>
      <c r="C53" s="6">
        <v>0</v>
      </c>
      <c r="D53" s="6">
        <v>0</v>
      </c>
      <c r="E53" s="6">
        <v>0</v>
      </c>
      <c r="F53" s="6">
        <f t="shared" si="2"/>
        <v>0</v>
      </c>
    </row>
    <row r="54" spans="1:6" ht="12.75">
      <c r="A54" s="37" t="s">
        <v>70</v>
      </c>
      <c r="B54" s="6">
        <v>39619.57842736924</v>
      </c>
      <c r="C54" s="6">
        <v>7274.278527617096</v>
      </c>
      <c r="D54" s="6">
        <v>8306.751677649454</v>
      </c>
      <c r="E54" s="6">
        <v>0</v>
      </c>
      <c r="F54" s="6">
        <f>SUM(B54:E54)</f>
        <v>55200.60863263579</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1626.7387881443901</v>
      </c>
      <c r="C57" s="6">
        <v>7.849161824580889</v>
      </c>
      <c r="D57" s="6">
        <v>23.438469337290144</v>
      </c>
      <c r="E57" s="6">
        <v>0</v>
      </c>
      <c r="F57" s="6">
        <f>SUM(B57:E57)</f>
        <v>1658.0264193062612</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8817610.150384404</v>
      </c>
      <c r="C60" s="6">
        <f>SUM(C6:C58)</f>
        <v>549445.5017354146</v>
      </c>
      <c r="D60" s="6">
        <f>SUM(D6:D58)</f>
        <v>502344.60788018315</v>
      </c>
      <c r="E60" s="6">
        <f>SUM(E6:E58)</f>
        <v>0</v>
      </c>
      <c r="F60" s="6">
        <f>SUM(F6:F58)</f>
        <v>9869400.259999998</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Italic"American Standard Life and Accident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0.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5.75390625" style="7" bestFit="1" customWidth="1"/>
    <col min="3" max="3" width="11.75390625" style="7" bestFit="1" customWidth="1"/>
    <col min="4" max="4" width="11.00390625" style="7" bestFit="1" customWidth="1"/>
    <col min="5" max="5" width="14.375" style="7" bestFit="1" customWidth="1"/>
    <col min="6" max="6" width="11.00390625" style="7" bestFit="1" customWidth="1"/>
    <col min="7" max="7" width="2.75390625" style="7" customWidth="1"/>
    <col min="8" max="8" width="28.125" style="7" bestFit="1" customWidth="1"/>
    <col min="9" max="9" width="11.00390625" style="8" bestFit="1" customWidth="1"/>
    <col min="10" max="16384" width="10.75390625" style="7" customWidth="1"/>
  </cols>
  <sheetData>
    <row r="1" spans="1:6" ht="12.75">
      <c r="A1" s="4" t="s">
        <v>0</v>
      </c>
      <c r="B1" s="127" t="s">
        <v>89</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0</v>
      </c>
      <c r="E6" s="6">
        <v>0</v>
      </c>
      <c r="F6" s="6">
        <f aca="true" t="shared" si="0" ref="F6:F21">SUM(B6:E6)</f>
        <v>0</v>
      </c>
      <c r="H6" s="7" t="s">
        <v>8</v>
      </c>
      <c r="I6" s="8" t="s">
        <v>0</v>
      </c>
    </row>
    <row r="7" spans="1:6" ht="12" customHeight="1">
      <c r="A7" s="37" t="s">
        <v>9</v>
      </c>
      <c r="B7" s="6">
        <v>0</v>
      </c>
      <c r="C7" s="6">
        <v>0</v>
      </c>
      <c r="D7" s="6">
        <v>28687.769209972972</v>
      </c>
      <c r="E7" s="6">
        <v>0</v>
      </c>
      <c r="F7" s="6">
        <f t="shared" si="0"/>
        <v>28687.769209972972</v>
      </c>
    </row>
    <row r="8" spans="1:9" ht="12.75">
      <c r="A8" s="37" t="s">
        <v>10</v>
      </c>
      <c r="B8" s="6">
        <v>0</v>
      </c>
      <c r="C8" s="6">
        <v>0</v>
      </c>
      <c r="D8" s="6">
        <v>147606.86210996934</v>
      </c>
      <c r="E8" s="6">
        <v>0</v>
      </c>
      <c r="F8" s="6">
        <f t="shared" si="0"/>
        <v>147606.86210996934</v>
      </c>
      <c r="H8" s="7" t="s">
        <v>0</v>
      </c>
      <c r="I8" s="8" t="s">
        <v>0</v>
      </c>
    </row>
    <row r="9" spans="1:9" ht="12.75">
      <c r="A9" s="37" t="s">
        <v>11</v>
      </c>
      <c r="B9" s="6">
        <v>0</v>
      </c>
      <c r="C9" s="6">
        <v>0</v>
      </c>
      <c r="D9" s="6">
        <v>36801.63852179442</v>
      </c>
      <c r="E9" s="6">
        <v>0</v>
      </c>
      <c r="F9" s="6">
        <f t="shared" si="0"/>
        <v>36801.63852179442</v>
      </c>
      <c r="H9" s="7" t="s">
        <v>0</v>
      </c>
      <c r="I9" s="8" t="s">
        <v>0</v>
      </c>
    </row>
    <row r="10" spans="1:9" ht="12.75">
      <c r="A10" s="37" t="s">
        <v>12</v>
      </c>
      <c r="B10" s="6">
        <v>0</v>
      </c>
      <c r="C10" s="6">
        <v>0</v>
      </c>
      <c r="D10" s="6">
        <v>262312.96587800886</v>
      </c>
      <c r="E10" s="6">
        <v>0</v>
      </c>
      <c r="F10" s="6">
        <f t="shared" si="0"/>
        <v>262312.96587800886</v>
      </c>
      <c r="H10" s="7" t="s">
        <v>13</v>
      </c>
      <c r="I10" s="8">
        <v>5333175.98</v>
      </c>
    </row>
    <row r="11" spans="1:6" ht="12.75">
      <c r="A11" s="37" t="s">
        <v>14</v>
      </c>
      <c r="B11" s="6">
        <v>0</v>
      </c>
      <c r="C11" s="6">
        <v>0</v>
      </c>
      <c r="D11" s="6">
        <v>459335.30266129895</v>
      </c>
      <c r="E11" s="6">
        <v>0</v>
      </c>
      <c r="F11" s="6">
        <f t="shared" si="0"/>
        <v>459335.30266129895</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1751931.72</v>
      </c>
    </row>
    <row r="14" spans="1:9" ht="12.75">
      <c r="A14" s="37" t="s">
        <v>19</v>
      </c>
      <c r="B14" s="6">
        <v>0</v>
      </c>
      <c r="C14" s="6">
        <v>0</v>
      </c>
      <c r="D14" s="6">
        <v>0</v>
      </c>
      <c r="E14" s="6">
        <v>0</v>
      </c>
      <c r="F14" s="6">
        <f t="shared" si="0"/>
        <v>0</v>
      </c>
      <c r="H14" s="7" t="s">
        <v>20</v>
      </c>
      <c r="I14" s="8">
        <v>509265.33</v>
      </c>
    </row>
    <row r="15" spans="1:9" ht="12.75">
      <c r="A15" s="37" t="s">
        <v>21</v>
      </c>
      <c r="B15" s="6">
        <v>0</v>
      </c>
      <c r="C15" s="6">
        <v>0</v>
      </c>
      <c r="D15" s="6">
        <v>0</v>
      </c>
      <c r="E15" s="6">
        <v>0</v>
      </c>
      <c r="F15" s="6">
        <f t="shared" si="0"/>
        <v>0</v>
      </c>
      <c r="H15" s="7" t="s">
        <v>22</v>
      </c>
      <c r="I15" s="8">
        <v>908781.228</v>
      </c>
    </row>
    <row r="16" spans="1:6" ht="12.75">
      <c r="A16" s="37" t="s">
        <v>23</v>
      </c>
      <c r="B16" s="6">
        <v>0</v>
      </c>
      <c r="C16" s="6">
        <v>0</v>
      </c>
      <c r="D16" s="6">
        <v>0</v>
      </c>
      <c r="E16" s="6">
        <v>0</v>
      </c>
      <c r="F16" s="6">
        <f t="shared" si="0"/>
        <v>0</v>
      </c>
    </row>
    <row r="17" spans="1:8" ht="12.75">
      <c r="A17" s="37" t="s">
        <v>24</v>
      </c>
      <c r="B17" s="6">
        <v>0</v>
      </c>
      <c r="C17" s="6">
        <v>0</v>
      </c>
      <c r="D17" s="6">
        <v>1502.3</v>
      </c>
      <c r="E17" s="6">
        <v>0</v>
      </c>
      <c r="F17" s="6">
        <f t="shared" si="0"/>
        <v>1502.3000000000002</v>
      </c>
      <c r="H17" s="7" t="s">
        <v>25</v>
      </c>
    </row>
    <row r="18" spans="1:9" ht="12.75">
      <c r="A18" s="37" t="s">
        <v>26</v>
      </c>
      <c r="B18" s="6">
        <v>0</v>
      </c>
      <c r="C18" s="6">
        <v>0</v>
      </c>
      <c r="D18" s="6">
        <v>460955.50153295044</v>
      </c>
      <c r="E18" s="6">
        <v>0</v>
      </c>
      <c r="F18" s="6">
        <f t="shared" si="0"/>
        <v>460955.50153295044</v>
      </c>
      <c r="H18" s="7" t="s">
        <v>27</v>
      </c>
      <c r="I18" s="8">
        <v>0</v>
      </c>
    </row>
    <row r="19" spans="1:9" ht="12.75">
      <c r="A19" s="37" t="s">
        <v>28</v>
      </c>
      <c r="B19" s="6">
        <v>0</v>
      </c>
      <c r="C19" s="6">
        <v>0</v>
      </c>
      <c r="D19" s="6">
        <v>47986.48522799683</v>
      </c>
      <c r="E19" s="6">
        <v>0</v>
      </c>
      <c r="F19" s="6">
        <f t="shared" si="0"/>
        <v>47986.48522799683</v>
      </c>
      <c r="H19" s="7" t="s">
        <v>29</v>
      </c>
      <c r="I19" s="8">
        <v>-88176.89</v>
      </c>
    </row>
    <row r="20" spans="1:9" ht="12.75">
      <c r="A20" s="37" t="s">
        <v>30</v>
      </c>
      <c r="B20" s="6">
        <v>0</v>
      </c>
      <c r="C20" s="6">
        <v>0</v>
      </c>
      <c r="D20" s="6">
        <v>24929.129104958432</v>
      </c>
      <c r="E20" s="6">
        <v>0</v>
      </c>
      <c r="F20" s="6">
        <f t="shared" si="0"/>
        <v>24929.129104958432</v>
      </c>
      <c r="H20" s="7" t="s">
        <v>31</v>
      </c>
      <c r="I20" s="8" t="s">
        <v>0</v>
      </c>
    </row>
    <row r="21" spans="1:9" ht="12.75">
      <c r="A21" s="37" t="s">
        <v>32</v>
      </c>
      <c r="B21" s="6">
        <v>0</v>
      </c>
      <c r="C21" s="6">
        <v>0</v>
      </c>
      <c r="D21" s="6">
        <v>880406.7555860627</v>
      </c>
      <c r="E21" s="6">
        <v>0</v>
      </c>
      <c r="F21" s="6">
        <f t="shared" si="0"/>
        <v>880406.7555860627</v>
      </c>
      <c r="H21" s="7" t="s">
        <v>33</v>
      </c>
      <c r="I21" s="8">
        <v>0</v>
      </c>
    </row>
    <row r="22" spans="1:9" ht="12.75">
      <c r="A22" s="37" t="s">
        <v>34</v>
      </c>
      <c r="B22" s="6">
        <v>0</v>
      </c>
      <c r="C22" s="6">
        <v>0</v>
      </c>
      <c r="D22" s="6">
        <v>0</v>
      </c>
      <c r="E22" s="6">
        <v>0</v>
      </c>
      <c r="F22" s="6">
        <f aca="true" t="shared" si="1" ref="F22:F37">SUM(B22:E22)</f>
        <v>0</v>
      </c>
      <c r="H22" s="7" t="s">
        <v>35</v>
      </c>
      <c r="I22" s="8" t="s">
        <v>0</v>
      </c>
    </row>
    <row r="23" spans="1:9" ht="12.75">
      <c r="A23" s="37" t="s">
        <v>36</v>
      </c>
      <c r="B23" s="6">
        <v>0</v>
      </c>
      <c r="C23" s="6">
        <v>0</v>
      </c>
      <c r="D23" s="6">
        <v>0</v>
      </c>
      <c r="E23" s="6">
        <v>0</v>
      </c>
      <c r="F23" s="6">
        <f t="shared" si="1"/>
        <v>0</v>
      </c>
      <c r="H23" s="7" t="s">
        <v>37</v>
      </c>
      <c r="I23" s="8">
        <v>0</v>
      </c>
    </row>
    <row r="24" spans="1:6" ht="12.75">
      <c r="A24" s="37" t="s">
        <v>38</v>
      </c>
      <c r="B24" s="6">
        <v>0</v>
      </c>
      <c r="C24" s="6">
        <v>0</v>
      </c>
      <c r="D24" s="6">
        <v>0</v>
      </c>
      <c r="E24" s="6">
        <v>0</v>
      </c>
      <c r="F24" s="6">
        <f t="shared" si="1"/>
        <v>0</v>
      </c>
    </row>
    <row r="25" spans="1:9" ht="12.75">
      <c r="A25" s="37" t="s">
        <v>39</v>
      </c>
      <c r="B25" s="6">
        <v>0</v>
      </c>
      <c r="C25" s="6">
        <v>0</v>
      </c>
      <c r="D25" s="6">
        <v>0</v>
      </c>
      <c r="E25" s="6">
        <v>0</v>
      </c>
      <c r="F25" s="6">
        <f t="shared" si="1"/>
        <v>0</v>
      </c>
      <c r="H25" s="7" t="s">
        <v>40</v>
      </c>
      <c r="I25" s="8">
        <f>SUM(I10:I15)-SUM(I18:I23)</f>
        <v>8591331.148</v>
      </c>
    </row>
    <row r="26" spans="1:9" ht="12.75">
      <c r="A26" s="37" t="s">
        <v>41</v>
      </c>
      <c r="B26" s="6">
        <v>0</v>
      </c>
      <c r="C26" s="6">
        <v>0</v>
      </c>
      <c r="D26" s="6">
        <v>0</v>
      </c>
      <c r="E26" s="6">
        <v>0</v>
      </c>
      <c r="F26" s="6">
        <f t="shared" si="1"/>
        <v>0</v>
      </c>
      <c r="H26" s="7" t="s">
        <v>42</v>
      </c>
      <c r="I26" s="8">
        <f>+F60</f>
        <v>8591331.148</v>
      </c>
    </row>
    <row r="27" spans="1:6" ht="12.75">
      <c r="A27" s="37" t="s">
        <v>43</v>
      </c>
      <c r="B27" s="6">
        <v>0</v>
      </c>
      <c r="C27" s="6">
        <v>0</v>
      </c>
      <c r="D27" s="6">
        <v>0</v>
      </c>
      <c r="E27" s="6">
        <v>0</v>
      </c>
      <c r="F27" s="6">
        <f t="shared" si="1"/>
        <v>0</v>
      </c>
    </row>
    <row r="28" spans="1:6" ht="12.75">
      <c r="A28" s="37" t="s">
        <v>44</v>
      </c>
      <c r="B28" s="6">
        <v>0</v>
      </c>
      <c r="C28" s="6">
        <v>0</v>
      </c>
      <c r="D28" s="6">
        <v>0</v>
      </c>
      <c r="E28" s="6">
        <v>0</v>
      </c>
      <c r="F28" s="6">
        <f t="shared" si="1"/>
        <v>0</v>
      </c>
    </row>
    <row r="29" spans="1:6" ht="12.75">
      <c r="A29" s="37" t="s">
        <v>45</v>
      </c>
      <c r="B29" s="6">
        <v>0</v>
      </c>
      <c r="C29" s="6">
        <v>0</v>
      </c>
      <c r="D29" s="6">
        <v>0</v>
      </c>
      <c r="E29" s="6">
        <v>0</v>
      </c>
      <c r="F29" s="6">
        <f t="shared" si="1"/>
        <v>0</v>
      </c>
    </row>
    <row r="30" spans="1:6" ht="12.75">
      <c r="A30" s="37" t="s">
        <v>46</v>
      </c>
      <c r="B30" s="6">
        <v>0</v>
      </c>
      <c r="C30" s="6">
        <v>0</v>
      </c>
      <c r="D30" s="6">
        <v>70893.52379615343</v>
      </c>
      <c r="E30" s="6">
        <v>0</v>
      </c>
      <c r="F30" s="6">
        <f t="shared" si="1"/>
        <v>70893.52379615343</v>
      </c>
    </row>
    <row r="31" spans="1:6" ht="12.75">
      <c r="A31" s="37" t="s">
        <v>47</v>
      </c>
      <c r="B31" s="6">
        <v>0</v>
      </c>
      <c r="C31" s="6">
        <v>0</v>
      </c>
      <c r="D31" s="6">
        <v>277384.80069954024</v>
      </c>
      <c r="E31" s="6">
        <v>0</v>
      </c>
      <c r="F31" s="6">
        <f t="shared" si="1"/>
        <v>277384.80069954024</v>
      </c>
    </row>
    <row r="32" spans="1:6" ht="12.75">
      <c r="A32" s="37" t="s">
        <v>48</v>
      </c>
      <c r="B32" s="6">
        <v>0</v>
      </c>
      <c r="C32" s="6">
        <v>0</v>
      </c>
      <c r="D32" s="6">
        <v>241099.4692460955</v>
      </c>
      <c r="E32" s="6">
        <v>0</v>
      </c>
      <c r="F32" s="6">
        <f t="shared" si="1"/>
        <v>241099.4692460955</v>
      </c>
    </row>
    <row r="33" spans="1:6" ht="12.75">
      <c r="A33" s="37" t="s">
        <v>49</v>
      </c>
      <c r="B33" s="6">
        <v>0</v>
      </c>
      <c r="C33" s="6">
        <v>0</v>
      </c>
      <c r="D33" s="6">
        <v>309528.8440579483</v>
      </c>
      <c r="E33" s="6">
        <v>0</v>
      </c>
      <c r="F33" s="6">
        <f t="shared" si="1"/>
        <v>309528.8440579483</v>
      </c>
    </row>
    <row r="34" spans="1:6" ht="12.75">
      <c r="A34" s="37" t="s">
        <v>50</v>
      </c>
      <c r="B34" s="6">
        <v>0</v>
      </c>
      <c r="C34" s="6">
        <v>0</v>
      </c>
      <c r="D34" s="6">
        <v>108667.97718025735</v>
      </c>
      <c r="E34" s="6">
        <v>0</v>
      </c>
      <c r="F34" s="6">
        <f t="shared" si="1"/>
        <v>108667.97718025735</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0</v>
      </c>
      <c r="C37" s="6">
        <v>0</v>
      </c>
      <c r="D37" s="6">
        <v>51285.285343438016</v>
      </c>
      <c r="E37" s="6">
        <v>0</v>
      </c>
      <c r="F37" s="6">
        <f t="shared" si="1"/>
        <v>51285.285343438016</v>
      </c>
    </row>
    <row r="38" spans="1:6" ht="12.75">
      <c r="A38" s="37" t="s">
        <v>54</v>
      </c>
      <c r="B38" s="6">
        <v>0</v>
      </c>
      <c r="C38" s="6">
        <v>0</v>
      </c>
      <c r="D38" s="6">
        <v>0</v>
      </c>
      <c r="E38" s="6">
        <v>0</v>
      </c>
      <c r="F38" s="6">
        <f aca="true" t="shared" si="2" ref="F38:F53">SUM(B38:E38)</f>
        <v>0</v>
      </c>
    </row>
    <row r="39" spans="1:6" ht="12.75">
      <c r="A39" s="37" t="s">
        <v>55</v>
      </c>
      <c r="B39" s="6">
        <v>0</v>
      </c>
      <c r="C39" s="6">
        <v>0</v>
      </c>
      <c r="D39" s="6">
        <v>0</v>
      </c>
      <c r="E39" s="6">
        <v>0</v>
      </c>
      <c r="F39" s="6">
        <f t="shared" si="2"/>
        <v>0</v>
      </c>
    </row>
    <row r="40" spans="1:6" ht="12.75">
      <c r="A40" s="37" t="s">
        <v>56</v>
      </c>
      <c r="B40" s="6">
        <v>0</v>
      </c>
      <c r="C40" s="6">
        <v>0</v>
      </c>
      <c r="D40" s="6">
        <v>18048.124461802145</v>
      </c>
      <c r="E40" s="6">
        <v>0</v>
      </c>
      <c r="F40" s="6">
        <f t="shared" si="2"/>
        <v>18048.124461802145</v>
      </c>
    </row>
    <row r="41" spans="1:6" ht="12.75">
      <c r="A41" s="37" t="s">
        <v>57</v>
      </c>
      <c r="B41" s="6">
        <v>0</v>
      </c>
      <c r="C41" s="6">
        <v>0</v>
      </c>
      <c r="D41" s="6">
        <v>7416.7074303164845</v>
      </c>
      <c r="E41" s="6">
        <v>0</v>
      </c>
      <c r="F41" s="6">
        <f t="shared" si="2"/>
        <v>7416.7074303164845</v>
      </c>
    </row>
    <row r="42" spans="1:6" ht="12.75">
      <c r="A42" s="37" t="s">
        <v>58</v>
      </c>
      <c r="B42" s="6">
        <v>0</v>
      </c>
      <c r="C42" s="6">
        <v>0</v>
      </c>
      <c r="D42" s="6">
        <v>101499.48956523364</v>
      </c>
      <c r="E42" s="6">
        <v>0</v>
      </c>
      <c r="F42" s="6">
        <f t="shared" si="2"/>
        <v>101499.48956523364</v>
      </c>
    </row>
    <row r="43" spans="1:6" ht="12.75">
      <c r="A43" s="37" t="s">
        <v>59</v>
      </c>
      <c r="B43" s="6">
        <v>0</v>
      </c>
      <c r="C43" s="6">
        <v>0</v>
      </c>
      <c r="D43" s="6">
        <v>526011.9041234938</v>
      </c>
      <c r="E43" s="6">
        <v>0</v>
      </c>
      <c r="F43" s="6">
        <f t="shared" si="2"/>
        <v>526011.9041234938</v>
      </c>
    </row>
    <row r="44" spans="1:6" ht="12.75">
      <c r="A44" s="37" t="s">
        <v>60</v>
      </c>
      <c r="B44" s="6">
        <v>0</v>
      </c>
      <c r="C44" s="6">
        <v>0</v>
      </c>
      <c r="D44" s="6">
        <v>0</v>
      </c>
      <c r="E44" s="6">
        <v>0</v>
      </c>
      <c r="F44" s="6">
        <f t="shared" si="2"/>
        <v>0</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0</v>
      </c>
      <c r="C47" s="6">
        <v>0</v>
      </c>
      <c r="D47" s="6">
        <v>0</v>
      </c>
      <c r="E47" s="6">
        <v>0</v>
      </c>
      <c r="F47" s="6">
        <f t="shared" si="2"/>
        <v>0</v>
      </c>
    </row>
    <row r="48" spans="1:6" ht="12.75">
      <c r="A48" s="37" t="s">
        <v>64</v>
      </c>
      <c r="B48" s="6">
        <v>0</v>
      </c>
      <c r="C48" s="6">
        <v>0</v>
      </c>
      <c r="D48" s="6">
        <v>28425.182738006</v>
      </c>
      <c r="E48" s="6">
        <v>0</v>
      </c>
      <c r="F48" s="6">
        <f t="shared" si="2"/>
        <v>28425.182738006</v>
      </c>
    </row>
    <row r="49" spans="1:6" ht="12.75">
      <c r="A49" s="37" t="s">
        <v>65</v>
      </c>
      <c r="B49" s="6">
        <v>0</v>
      </c>
      <c r="C49" s="6">
        <v>0</v>
      </c>
      <c r="D49" s="6">
        <v>0</v>
      </c>
      <c r="E49" s="6">
        <v>0</v>
      </c>
      <c r="F49" s="6">
        <f t="shared" si="2"/>
        <v>0</v>
      </c>
    </row>
    <row r="50" spans="1:6" ht="12.75">
      <c r="A50" s="37" t="s">
        <v>66</v>
      </c>
      <c r="B50" s="6">
        <v>0</v>
      </c>
      <c r="C50" s="6">
        <v>0</v>
      </c>
      <c r="D50" s="6">
        <v>417038.8913123077</v>
      </c>
      <c r="E50" s="6">
        <v>0</v>
      </c>
      <c r="F50" s="6">
        <f t="shared" si="2"/>
        <v>417038.8913123077</v>
      </c>
    </row>
    <row r="51" spans="1:6" ht="12.75">
      <c r="A51" s="37" t="s">
        <v>67</v>
      </c>
      <c r="B51" s="6">
        <v>0</v>
      </c>
      <c r="C51" s="6">
        <v>0</v>
      </c>
      <c r="D51" s="6">
        <v>36341.138845588146</v>
      </c>
      <c r="E51" s="6">
        <v>0</v>
      </c>
      <c r="F51" s="6">
        <f t="shared" si="2"/>
        <v>36341.138845588146</v>
      </c>
    </row>
    <row r="52" spans="1:6" ht="12.75">
      <c r="A52" s="37" t="s">
        <v>68</v>
      </c>
      <c r="B52" s="6">
        <v>0</v>
      </c>
      <c r="C52" s="6">
        <v>0</v>
      </c>
      <c r="D52" s="6">
        <v>0</v>
      </c>
      <c r="E52" s="6">
        <v>0</v>
      </c>
      <c r="F52" s="6">
        <f t="shared" si="2"/>
        <v>0</v>
      </c>
    </row>
    <row r="53" spans="1:6" ht="12.75">
      <c r="A53" s="37" t="s">
        <v>69</v>
      </c>
      <c r="B53" s="6">
        <v>0</v>
      </c>
      <c r="C53" s="6">
        <v>0</v>
      </c>
      <c r="D53" s="6">
        <v>0</v>
      </c>
      <c r="E53" s="6">
        <v>0</v>
      </c>
      <c r="F53" s="6">
        <f t="shared" si="2"/>
        <v>0</v>
      </c>
    </row>
    <row r="54" spans="1:6" ht="12.75">
      <c r="A54" s="37" t="s">
        <v>70</v>
      </c>
      <c r="B54" s="6">
        <v>0</v>
      </c>
      <c r="C54" s="6">
        <v>0</v>
      </c>
      <c r="D54" s="6">
        <v>4005757.737452158</v>
      </c>
      <c r="E54" s="6">
        <v>0</v>
      </c>
      <c r="F54" s="6">
        <f>SUM(B54:E54)</f>
        <v>4005757.737452158</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41407.36191464846</v>
      </c>
      <c r="E57" s="6">
        <v>0</v>
      </c>
      <c r="F57" s="6">
        <f>SUM(B57:E57)</f>
        <v>41407.36191464846</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0</v>
      </c>
      <c r="C60" s="6">
        <f>SUM(C6:C58)</f>
        <v>0</v>
      </c>
      <c r="D60" s="6">
        <f>SUM(D6:D58)</f>
        <v>8591331.148</v>
      </c>
      <c r="E60" s="6">
        <f>SUM(E6:E58)</f>
        <v>0</v>
      </c>
      <c r="F60" s="6">
        <f>SUM(F6:F58)</f>
        <v>8591331.148</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Italic"Universe Life Insurance Company&amp;R&amp;"Geneva,Bold"UNAUDITED
© NOLHGA</oddHeader>
    <oddFooter>&amp;L&amp;B&amp;IFor member company and association use only.  The data utilizes estimates and excludes many costs incurred directly by State Guaranty Associations.  It MAY NOT be utilized in protesting actual assessments made by State Guaranty Associations.</oddFooter>
  </headerFooter>
</worksheet>
</file>

<file path=xl/worksheets/sheet61.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2.125" style="7" bestFit="1" customWidth="1"/>
    <col min="3" max="3" width="11.75390625" style="7" bestFit="1" customWidth="1"/>
    <col min="4" max="4" width="8.125" style="7" customWidth="1"/>
    <col min="5" max="5" width="14.375" style="7" bestFit="1" customWidth="1"/>
    <col min="6" max="6" width="12.125" style="7" bestFit="1" customWidth="1"/>
    <col min="7" max="7" width="2.75390625" style="7" customWidth="1"/>
    <col min="8" max="8" width="28.125" style="7" bestFit="1" customWidth="1"/>
    <col min="9" max="9" width="13.875" style="8" bestFit="1" customWidth="1"/>
    <col min="10" max="16384" width="10.75390625" style="7" customWidth="1"/>
  </cols>
  <sheetData>
    <row r="1" spans="1:6" ht="12.75">
      <c r="A1" s="4" t="s">
        <v>0</v>
      </c>
      <c r="B1" s="127" t="s">
        <v>298</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5139.218477980278</v>
      </c>
      <c r="E6" s="6">
        <v>0</v>
      </c>
      <c r="F6" s="6">
        <f aca="true" t="shared" si="0" ref="F6:F53">SUM(B6:E6)</f>
        <v>5139.218477980278</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0</v>
      </c>
      <c r="C9" s="6">
        <v>0</v>
      </c>
      <c r="D9" s="6">
        <v>134.97947364345086</v>
      </c>
      <c r="E9" s="6">
        <v>0</v>
      </c>
      <c r="F9" s="6">
        <f t="shared" si="0"/>
        <v>134.97947364345086</v>
      </c>
      <c r="H9" s="7" t="s">
        <v>0</v>
      </c>
      <c r="I9" s="8" t="s">
        <v>0</v>
      </c>
    </row>
    <row r="10" spans="1:9" ht="12.75">
      <c r="A10" s="37" t="s">
        <v>12</v>
      </c>
      <c r="B10" s="6">
        <v>0</v>
      </c>
      <c r="C10" s="6">
        <v>0</v>
      </c>
      <c r="D10" s="6">
        <v>851.8704558831122</v>
      </c>
      <c r="E10" s="6">
        <v>0</v>
      </c>
      <c r="F10" s="6">
        <f t="shared" si="0"/>
        <v>851.8704558831122</v>
      </c>
      <c r="H10" s="7" t="s">
        <v>13</v>
      </c>
      <c r="I10" s="8">
        <v>0</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0</v>
      </c>
    </row>
    <row r="14" spans="1:9" ht="12.75">
      <c r="A14" s="37" t="s">
        <v>19</v>
      </c>
      <c r="B14" s="6">
        <v>0</v>
      </c>
      <c r="C14" s="6">
        <v>0</v>
      </c>
      <c r="D14" s="6">
        <v>0</v>
      </c>
      <c r="E14" s="6">
        <v>0</v>
      </c>
      <c r="F14" s="6">
        <f t="shared" si="0"/>
        <v>0</v>
      </c>
      <c r="H14" s="7" t="s">
        <v>20</v>
      </c>
      <c r="I14" s="8">
        <v>0</v>
      </c>
    </row>
    <row r="15" spans="1:9" ht="12.75">
      <c r="A15" s="37" t="s">
        <v>21</v>
      </c>
      <c r="B15" s="6">
        <v>0</v>
      </c>
      <c r="C15" s="6">
        <v>0</v>
      </c>
      <c r="D15" s="6">
        <v>0</v>
      </c>
      <c r="E15" s="6">
        <v>0</v>
      </c>
      <c r="F15" s="6">
        <f t="shared" si="0"/>
        <v>0</v>
      </c>
      <c r="H15" s="7" t="s">
        <v>22</v>
      </c>
      <c r="I15" s="8">
        <v>225397.07432636438</v>
      </c>
    </row>
    <row r="16" spans="1:6" ht="12.75">
      <c r="A16" s="37" t="s">
        <v>23</v>
      </c>
      <c r="B16" s="6">
        <v>0</v>
      </c>
      <c r="C16" s="6">
        <v>0</v>
      </c>
      <c r="D16" s="6">
        <v>23404.440881821465</v>
      </c>
      <c r="E16" s="6">
        <v>0</v>
      </c>
      <c r="F16" s="6">
        <f t="shared" si="0"/>
        <v>23404.440881821465</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0</v>
      </c>
    </row>
    <row r="19" spans="1:9" ht="12.75">
      <c r="A19" s="37" t="s">
        <v>28</v>
      </c>
      <c r="B19" s="6">
        <v>0</v>
      </c>
      <c r="C19" s="6">
        <v>0</v>
      </c>
      <c r="D19" s="6">
        <v>0</v>
      </c>
      <c r="E19" s="6">
        <v>0</v>
      </c>
      <c r="F19" s="6">
        <f t="shared" si="0"/>
        <v>0</v>
      </c>
      <c r="H19" s="7" t="s">
        <v>29</v>
      </c>
      <c r="I19" s="8">
        <v>0</v>
      </c>
    </row>
    <row r="20" spans="1:9" ht="12.75">
      <c r="A20" s="37" t="s">
        <v>30</v>
      </c>
      <c r="B20" s="6">
        <v>0</v>
      </c>
      <c r="C20" s="6">
        <v>0</v>
      </c>
      <c r="D20" s="6">
        <v>0</v>
      </c>
      <c r="E20" s="6">
        <v>0</v>
      </c>
      <c r="F20" s="6">
        <f t="shared" si="0"/>
        <v>0</v>
      </c>
      <c r="H20" s="7" t="s">
        <v>31</v>
      </c>
      <c r="I20" s="8" t="s">
        <v>0</v>
      </c>
    </row>
    <row r="21" spans="1:9" ht="12.75">
      <c r="A21" s="37" t="s">
        <v>32</v>
      </c>
      <c r="B21" s="6">
        <v>0</v>
      </c>
      <c r="C21" s="6">
        <v>0</v>
      </c>
      <c r="D21" s="6">
        <v>0</v>
      </c>
      <c r="E21" s="6">
        <v>0</v>
      </c>
      <c r="F21" s="6">
        <f t="shared" si="0"/>
        <v>0</v>
      </c>
      <c r="H21" s="7" t="s">
        <v>33</v>
      </c>
      <c r="I21" s="8">
        <v>0</v>
      </c>
    </row>
    <row r="22" spans="1:9" ht="12.75">
      <c r="A22" s="37" t="s">
        <v>34</v>
      </c>
      <c r="B22" s="6">
        <v>0</v>
      </c>
      <c r="C22" s="6">
        <v>0</v>
      </c>
      <c r="D22" s="6">
        <v>0</v>
      </c>
      <c r="E22" s="6">
        <v>0</v>
      </c>
      <c r="F22" s="6">
        <f t="shared" si="0"/>
        <v>0</v>
      </c>
      <c r="H22" s="7" t="s">
        <v>35</v>
      </c>
      <c r="I22" s="8" t="s">
        <v>0</v>
      </c>
    </row>
    <row r="23" spans="1:9" ht="12.75">
      <c r="A23" s="37" t="s">
        <v>36</v>
      </c>
      <c r="B23" s="6">
        <v>0</v>
      </c>
      <c r="C23" s="6">
        <v>0</v>
      </c>
      <c r="D23" s="6">
        <v>0</v>
      </c>
      <c r="E23" s="6">
        <v>0</v>
      </c>
      <c r="F23" s="6">
        <f t="shared" si="0"/>
        <v>0</v>
      </c>
      <c r="H23" s="7" t="s">
        <v>37</v>
      </c>
      <c r="I23" s="8">
        <v>0</v>
      </c>
    </row>
    <row r="24" spans="1:6" ht="12.75">
      <c r="A24" s="37" t="s">
        <v>38</v>
      </c>
      <c r="B24" s="6">
        <v>0</v>
      </c>
      <c r="C24" s="6">
        <v>0</v>
      </c>
      <c r="D24" s="6">
        <v>0</v>
      </c>
      <c r="E24" s="6">
        <v>0</v>
      </c>
      <c r="F24" s="6">
        <f t="shared" si="0"/>
        <v>0</v>
      </c>
    </row>
    <row r="25" spans="1:9" ht="12.75">
      <c r="A25" s="37" t="s">
        <v>39</v>
      </c>
      <c r="B25" s="6">
        <v>0</v>
      </c>
      <c r="C25" s="6">
        <v>0</v>
      </c>
      <c r="D25" s="6">
        <v>0</v>
      </c>
      <c r="E25" s="6">
        <v>0</v>
      </c>
      <c r="F25" s="6">
        <f t="shared" si="0"/>
        <v>0</v>
      </c>
      <c r="H25" s="7" t="s">
        <v>40</v>
      </c>
      <c r="I25" s="8">
        <f>SUM(I10:I15)-SUM(I18:I23)</f>
        <v>225397.07432636438</v>
      </c>
    </row>
    <row r="26" spans="1:9" ht="12.75">
      <c r="A26" s="37" t="s">
        <v>41</v>
      </c>
      <c r="B26" s="6">
        <v>0</v>
      </c>
      <c r="C26" s="6">
        <v>0</v>
      </c>
      <c r="D26" s="6">
        <v>0</v>
      </c>
      <c r="E26" s="6">
        <v>0</v>
      </c>
      <c r="F26" s="6">
        <f t="shared" si="0"/>
        <v>0</v>
      </c>
      <c r="H26" s="7" t="s">
        <v>42</v>
      </c>
      <c r="I26" s="8">
        <f>+F60</f>
        <v>225397.72372141047</v>
      </c>
    </row>
    <row r="27" spans="1:9" ht="12.75">
      <c r="A27" s="37" t="s">
        <v>43</v>
      </c>
      <c r="B27" s="6">
        <v>0</v>
      </c>
      <c r="C27" s="6">
        <v>0</v>
      </c>
      <c r="D27" s="6">
        <v>0</v>
      </c>
      <c r="E27" s="6">
        <v>0</v>
      </c>
      <c r="F27" s="6">
        <f t="shared" si="0"/>
        <v>0</v>
      </c>
      <c r="I27" s="8" t="s">
        <v>0</v>
      </c>
    </row>
    <row r="28" spans="1:6" ht="12.75">
      <c r="A28" s="37" t="s">
        <v>44</v>
      </c>
      <c r="B28" s="6">
        <v>0</v>
      </c>
      <c r="C28" s="6">
        <v>0</v>
      </c>
      <c r="D28" s="6">
        <v>0</v>
      </c>
      <c r="E28" s="6">
        <v>0</v>
      </c>
      <c r="F28" s="6">
        <f t="shared" si="0"/>
        <v>0</v>
      </c>
    </row>
    <row r="29" spans="1:6" ht="12.75">
      <c r="A29" s="37" t="s">
        <v>45</v>
      </c>
      <c r="B29" s="6">
        <v>0</v>
      </c>
      <c r="C29" s="6">
        <v>0</v>
      </c>
      <c r="D29" s="6">
        <v>0</v>
      </c>
      <c r="E29" s="6">
        <v>0</v>
      </c>
      <c r="F29" s="6">
        <f t="shared" si="0"/>
        <v>0</v>
      </c>
    </row>
    <row r="30" spans="1:6" ht="12.75">
      <c r="A30" s="37" t="s">
        <v>46</v>
      </c>
      <c r="B30" s="6">
        <v>0</v>
      </c>
      <c r="C30" s="6">
        <v>0</v>
      </c>
      <c r="D30" s="6">
        <v>0</v>
      </c>
      <c r="E30" s="6">
        <v>0</v>
      </c>
      <c r="F30" s="6">
        <f t="shared" si="0"/>
        <v>0</v>
      </c>
    </row>
    <row r="31" spans="1:6" ht="12.75">
      <c r="A31" s="37" t="s">
        <v>47</v>
      </c>
      <c r="B31" s="6">
        <v>0</v>
      </c>
      <c r="C31" s="6">
        <v>0</v>
      </c>
      <c r="D31" s="6">
        <v>0</v>
      </c>
      <c r="E31" s="6">
        <v>0</v>
      </c>
      <c r="F31" s="6">
        <f t="shared" si="0"/>
        <v>0</v>
      </c>
    </row>
    <row r="32" spans="1:6" ht="12.75">
      <c r="A32" s="37" t="s">
        <v>48</v>
      </c>
      <c r="B32" s="6">
        <v>0</v>
      </c>
      <c r="C32" s="6">
        <v>0</v>
      </c>
      <c r="D32" s="6">
        <v>0</v>
      </c>
      <c r="E32" s="6">
        <v>0</v>
      </c>
      <c r="F32" s="6">
        <f t="shared" si="0"/>
        <v>0</v>
      </c>
    </row>
    <row r="33" spans="1:6" ht="12.75">
      <c r="A33" s="37" t="s">
        <v>49</v>
      </c>
      <c r="B33" s="6">
        <v>0</v>
      </c>
      <c r="C33" s="6">
        <v>0</v>
      </c>
      <c r="D33" s="6">
        <v>0</v>
      </c>
      <c r="E33" s="6">
        <v>0</v>
      </c>
      <c r="F33" s="6">
        <f t="shared" si="0"/>
        <v>0</v>
      </c>
    </row>
    <row r="34" spans="1:6" ht="12.75">
      <c r="A34" s="37" t="s">
        <v>50</v>
      </c>
      <c r="B34" s="6">
        <v>0</v>
      </c>
      <c r="C34" s="6">
        <v>0</v>
      </c>
      <c r="D34" s="6">
        <v>0</v>
      </c>
      <c r="E34" s="6">
        <v>0</v>
      </c>
      <c r="F34" s="6">
        <f t="shared" si="0"/>
        <v>0</v>
      </c>
    </row>
    <row r="35" spans="1:6" ht="12.75">
      <c r="A35" s="37" t="s">
        <v>51</v>
      </c>
      <c r="B35" s="6">
        <v>0</v>
      </c>
      <c r="C35" s="6">
        <v>0</v>
      </c>
      <c r="D35" s="6">
        <v>0</v>
      </c>
      <c r="E35" s="6">
        <v>0</v>
      </c>
      <c r="F35" s="6">
        <f t="shared" si="0"/>
        <v>0</v>
      </c>
    </row>
    <row r="36" spans="1:6" ht="12.75">
      <c r="A36" s="37" t="s">
        <v>52</v>
      </c>
      <c r="B36" s="6">
        <v>0</v>
      </c>
      <c r="C36" s="6">
        <v>0</v>
      </c>
      <c r="D36" s="6">
        <v>0</v>
      </c>
      <c r="E36" s="6">
        <v>0</v>
      </c>
      <c r="F36" s="6">
        <f t="shared" si="0"/>
        <v>0</v>
      </c>
    </row>
    <row r="37" spans="1:6" ht="12.75">
      <c r="A37" s="37" t="s">
        <v>53</v>
      </c>
      <c r="B37" s="6">
        <v>0</v>
      </c>
      <c r="C37" s="6">
        <v>0</v>
      </c>
      <c r="D37" s="6">
        <v>0</v>
      </c>
      <c r="E37" s="6">
        <v>0</v>
      </c>
      <c r="F37" s="6">
        <f t="shared" si="0"/>
        <v>0</v>
      </c>
    </row>
    <row r="38" spans="1:6" ht="12.75">
      <c r="A38" s="37" t="s">
        <v>54</v>
      </c>
      <c r="B38" s="6">
        <v>0</v>
      </c>
      <c r="C38" s="6">
        <v>0</v>
      </c>
      <c r="D38" s="6">
        <v>0</v>
      </c>
      <c r="E38" s="6">
        <v>0</v>
      </c>
      <c r="F38" s="6">
        <f t="shared" si="0"/>
        <v>0</v>
      </c>
    </row>
    <row r="39" spans="1:6" ht="12.75">
      <c r="A39" s="37" t="s">
        <v>55</v>
      </c>
      <c r="B39" s="6">
        <v>0</v>
      </c>
      <c r="C39" s="6">
        <v>0</v>
      </c>
      <c r="D39" s="6">
        <v>0</v>
      </c>
      <c r="E39" s="6">
        <v>0</v>
      </c>
      <c r="F39" s="6">
        <f t="shared" si="0"/>
        <v>0</v>
      </c>
    </row>
    <row r="40" spans="1:6" ht="12.75">
      <c r="A40" s="37" t="s">
        <v>56</v>
      </c>
      <c r="B40" s="6">
        <v>0</v>
      </c>
      <c r="C40" s="6">
        <v>0</v>
      </c>
      <c r="D40" s="6">
        <v>0</v>
      </c>
      <c r="E40" s="6">
        <v>0</v>
      </c>
      <c r="F40" s="6">
        <f t="shared" si="0"/>
        <v>0</v>
      </c>
    </row>
    <row r="41" spans="1:6" ht="12.75">
      <c r="A41" s="37" t="s">
        <v>57</v>
      </c>
      <c r="B41" s="6">
        <v>0</v>
      </c>
      <c r="C41" s="6">
        <v>0</v>
      </c>
      <c r="D41" s="6">
        <v>0</v>
      </c>
      <c r="E41" s="6">
        <v>0</v>
      </c>
      <c r="F41" s="6">
        <f t="shared" si="0"/>
        <v>0</v>
      </c>
    </row>
    <row r="42" spans="1:6" ht="12.75">
      <c r="A42" s="37" t="s">
        <v>58</v>
      </c>
      <c r="B42" s="6">
        <v>0</v>
      </c>
      <c r="C42" s="6">
        <v>0</v>
      </c>
      <c r="D42" s="6">
        <v>6645.989343022356</v>
      </c>
      <c r="E42" s="6">
        <v>0</v>
      </c>
      <c r="F42" s="6">
        <f t="shared" si="0"/>
        <v>6645.989343022356</v>
      </c>
    </row>
    <row r="43" spans="1:6" ht="12.75">
      <c r="A43" s="37" t="s">
        <v>59</v>
      </c>
      <c r="B43" s="6">
        <v>0</v>
      </c>
      <c r="C43" s="6">
        <v>0</v>
      </c>
      <c r="D43" s="6">
        <v>0</v>
      </c>
      <c r="E43" s="6">
        <v>0</v>
      </c>
      <c r="F43" s="6">
        <f t="shared" si="0"/>
        <v>0</v>
      </c>
    </row>
    <row r="44" spans="1:6" ht="12.75">
      <c r="A44" s="37" t="s">
        <v>60</v>
      </c>
      <c r="B44" s="6">
        <v>0</v>
      </c>
      <c r="C44" s="6">
        <v>0</v>
      </c>
      <c r="D44" s="6">
        <v>15930.577433785948</v>
      </c>
      <c r="E44" s="6">
        <v>0</v>
      </c>
      <c r="F44" s="6">
        <f t="shared" si="0"/>
        <v>15930.577433785948</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0</v>
      </c>
      <c r="C47" s="6">
        <v>0</v>
      </c>
      <c r="D47" s="6">
        <v>5803.117518715473</v>
      </c>
      <c r="E47" s="6">
        <v>0</v>
      </c>
      <c r="F47" s="6">
        <f t="shared" si="0"/>
        <v>5803.117518715473</v>
      </c>
    </row>
    <row r="48" spans="1:6" ht="12.75">
      <c r="A48" s="37" t="s">
        <v>64</v>
      </c>
      <c r="B48" s="6">
        <v>0</v>
      </c>
      <c r="C48" s="6">
        <v>0</v>
      </c>
      <c r="D48" s="6">
        <v>0</v>
      </c>
      <c r="E48" s="6">
        <v>0</v>
      </c>
      <c r="F48" s="6">
        <f t="shared" si="0"/>
        <v>0</v>
      </c>
    </row>
    <row r="49" spans="1:6" ht="12.75">
      <c r="A49" s="37" t="s">
        <v>65</v>
      </c>
      <c r="B49" s="6">
        <v>0</v>
      </c>
      <c r="C49" s="6">
        <v>0</v>
      </c>
      <c r="D49" s="6">
        <v>1885.7132391966545</v>
      </c>
      <c r="E49" s="6">
        <v>0</v>
      </c>
      <c r="F49" s="6">
        <f t="shared" si="0"/>
        <v>1885.7132391966545</v>
      </c>
    </row>
    <row r="50" spans="1:6" ht="12.75">
      <c r="A50" s="37" t="s">
        <v>66</v>
      </c>
      <c r="B50" s="6">
        <v>0</v>
      </c>
      <c r="C50" s="6">
        <v>0</v>
      </c>
      <c r="D50" s="6">
        <v>165601.81689736174</v>
      </c>
      <c r="E50" s="6">
        <v>0</v>
      </c>
      <c r="F50" s="6">
        <f t="shared" si="0"/>
        <v>165601.81689736174</v>
      </c>
    </row>
    <row r="51" spans="1:6" ht="12.75">
      <c r="A51" s="37" t="s">
        <v>67</v>
      </c>
      <c r="B51" s="6">
        <v>0</v>
      </c>
      <c r="C51" s="6">
        <v>0</v>
      </c>
      <c r="D51" s="6">
        <v>0</v>
      </c>
      <c r="E51" s="6">
        <v>0</v>
      </c>
      <c r="F51" s="6">
        <f t="shared" si="0"/>
        <v>0</v>
      </c>
    </row>
    <row r="52" spans="1:6" ht="12.75">
      <c r="A52" s="37" t="s">
        <v>68</v>
      </c>
      <c r="B52" s="6">
        <v>0</v>
      </c>
      <c r="C52" s="6">
        <v>0</v>
      </c>
      <c r="D52" s="6">
        <v>0</v>
      </c>
      <c r="E52" s="6">
        <v>0</v>
      </c>
      <c r="F52" s="6">
        <f t="shared" si="0"/>
        <v>0</v>
      </c>
    </row>
    <row r="53" spans="1:6" ht="12.75">
      <c r="A53" s="37" t="s">
        <v>69</v>
      </c>
      <c r="B53" s="6">
        <v>0</v>
      </c>
      <c r="C53" s="6">
        <v>0</v>
      </c>
      <c r="D53" s="6">
        <v>0</v>
      </c>
      <c r="E53" s="6">
        <v>0</v>
      </c>
      <c r="F53" s="6">
        <f t="shared" si="0"/>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0</v>
      </c>
      <c r="C60" s="6">
        <f>SUM(C6:C58)</f>
        <v>0</v>
      </c>
      <c r="D60" s="6">
        <f>SUM(D6:D58)</f>
        <v>225397.72372141047</v>
      </c>
      <c r="E60" s="6">
        <f>SUM(E6:E58)</f>
        <v>0</v>
      </c>
      <c r="F60" s="6">
        <f>SUM(F6:F58)</f>
        <v>225397.72372141047</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Italic"Villanova Insurance Company&amp;R&amp;"Geneva,Bold"UNAUDITED
© NOLHGA</oddHeader>
    <oddFooter>&amp;L&amp;B&amp;IFor member company and association use only.  The data utilizes estimates and excludes many costs incurred directly by State Guaranty Associations.  It MAY NOT be utilized in protesting actual assessments made by State Guaranty Associations.</oddFooter>
  </headerFooter>
</worksheet>
</file>

<file path=xl/worksheets/sheet62.xml><?xml version="1.0" encoding="utf-8"?>
<worksheet xmlns="http://schemas.openxmlformats.org/spreadsheetml/2006/main" xmlns:r="http://schemas.openxmlformats.org/officeDocument/2006/relationships">
  <dimension ref="A1:N124"/>
  <sheetViews>
    <sheetView tabSelected="1" zoomScale="75" zoomScaleNormal="75" workbookViewId="0" topLeftCell="B1">
      <selection activeCell="H37" sqref="H37"/>
    </sheetView>
  </sheetViews>
  <sheetFormatPr defaultColWidth="9.00390625" defaultRowHeight="12.75"/>
  <cols>
    <col min="1" max="1" width="46.00390625" style="7" customWidth="1"/>
    <col min="2" max="2" width="7.25390625" style="61" customWidth="1"/>
    <col min="3" max="3" width="8.75390625" style="24" customWidth="1"/>
    <col min="4" max="4" width="12.00390625" style="17" customWidth="1"/>
    <col min="5" max="5" width="10.25390625" style="5" customWidth="1"/>
    <col min="6" max="6" width="10.75390625" style="5" customWidth="1"/>
    <col min="7" max="7" width="12.25390625" style="5" customWidth="1"/>
    <col min="8" max="8" width="13.00390625" style="7" customWidth="1"/>
    <col min="9" max="9" width="13.25390625" style="7" customWidth="1"/>
    <col min="10" max="10" width="12.125" style="7" customWidth="1"/>
    <col min="11" max="11" width="13.00390625" style="7" customWidth="1"/>
    <col min="12" max="12" width="14.875" style="7" customWidth="1"/>
    <col min="13" max="13" width="14.25390625" style="6" customWidth="1"/>
    <col min="14" max="14" width="13.125" style="6" customWidth="1"/>
    <col min="15" max="16384" width="10.75390625" style="7" customWidth="1"/>
  </cols>
  <sheetData>
    <row r="1" spans="1:8" ht="12.75">
      <c r="A1" s="22" t="s">
        <v>0</v>
      </c>
      <c r="B1" s="60"/>
      <c r="C1" s="23"/>
      <c r="D1" s="54"/>
      <c r="E1" s="53"/>
      <c r="H1" s="4" t="s">
        <v>0</v>
      </c>
    </row>
    <row r="2" spans="4:5" ht="12.75">
      <c r="D2" s="5" t="s">
        <v>0</v>
      </c>
      <c r="E2" s="5" t="s">
        <v>0</v>
      </c>
    </row>
    <row r="3" spans="2:14" s="25" customFormat="1" ht="25.5">
      <c r="B3" s="62" t="s">
        <v>203</v>
      </c>
      <c r="C3" s="26" t="s">
        <v>204</v>
      </c>
      <c r="D3" s="10" t="s">
        <v>234</v>
      </c>
      <c r="E3" s="10" t="s">
        <v>235</v>
      </c>
      <c r="F3" s="10" t="s">
        <v>236</v>
      </c>
      <c r="G3" s="10" t="s">
        <v>301</v>
      </c>
      <c r="H3" s="27" t="s">
        <v>3</v>
      </c>
      <c r="I3" s="28" t="s">
        <v>237</v>
      </c>
      <c r="J3" s="27" t="s">
        <v>5</v>
      </c>
      <c r="K3" s="28" t="s">
        <v>238</v>
      </c>
      <c r="L3" s="28" t="s">
        <v>312</v>
      </c>
      <c r="M3" s="29" t="s">
        <v>299</v>
      </c>
      <c r="N3" s="28" t="s">
        <v>239</v>
      </c>
    </row>
    <row r="4" ht="13.5" thickBot="1">
      <c r="M4" s="30"/>
    </row>
    <row r="5" spans="1:14" ht="12.75">
      <c r="A5" s="31" t="s">
        <v>75</v>
      </c>
      <c r="B5" s="63"/>
      <c r="C5" s="32"/>
      <c r="D5" s="55"/>
      <c r="E5" s="11"/>
      <c r="F5" s="11"/>
      <c r="G5" s="11"/>
      <c r="H5" s="33"/>
      <c r="I5" s="33"/>
      <c r="J5" s="33"/>
      <c r="K5" s="33"/>
      <c r="L5" s="33"/>
      <c r="M5" s="34"/>
      <c r="N5" s="16"/>
    </row>
    <row r="6" spans="1:14" ht="6.75" customHeight="1">
      <c r="A6" s="35"/>
      <c r="B6" s="64"/>
      <c r="C6" s="36"/>
      <c r="D6" s="56"/>
      <c r="E6" s="13"/>
      <c r="F6" s="13"/>
      <c r="G6" s="13"/>
      <c r="H6" s="37"/>
      <c r="I6" s="37"/>
      <c r="J6" s="37"/>
      <c r="K6" s="37"/>
      <c r="L6" s="37"/>
      <c r="M6" s="30"/>
      <c r="N6" s="14"/>
    </row>
    <row r="7" spans="1:14" ht="12.75">
      <c r="A7" s="35" t="s">
        <v>77</v>
      </c>
      <c r="B7" s="64">
        <v>63010</v>
      </c>
      <c r="C7" s="36" t="s">
        <v>207</v>
      </c>
      <c r="D7" s="12">
        <v>31877</v>
      </c>
      <c r="E7" s="12">
        <v>32116</v>
      </c>
      <c r="F7" s="13">
        <v>32753</v>
      </c>
      <c r="G7" s="13"/>
      <c r="H7" s="37">
        <f>+ELIC!B60</f>
        <v>1126986021.8349867</v>
      </c>
      <c r="I7" s="37">
        <f>+ELIC!C60</f>
        <v>1612688312.385237</v>
      </c>
      <c r="J7" s="37">
        <f>+ELIC!D60</f>
        <v>0</v>
      </c>
      <c r="K7" s="37">
        <f>+ELIC!E60</f>
        <v>32015684.063135143</v>
      </c>
      <c r="L7" s="37">
        <f>SUM(H7:K7)</f>
        <v>2771690018.2833586</v>
      </c>
      <c r="M7" s="30">
        <v>2741684573</v>
      </c>
      <c r="N7" s="14">
        <f>+L7-M7</f>
        <v>30005445.283358574</v>
      </c>
    </row>
    <row r="8" spans="1:14" ht="6.75" customHeight="1" thickBot="1">
      <c r="A8" s="35"/>
      <c r="B8" s="64"/>
      <c r="C8" s="36"/>
      <c r="D8" s="12"/>
      <c r="E8" s="13"/>
      <c r="F8" s="13"/>
      <c r="G8" s="13"/>
      <c r="H8" s="37"/>
      <c r="I8" s="37"/>
      <c r="J8" s="37"/>
      <c r="K8" s="37"/>
      <c r="L8" s="37"/>
      <c r="M8" s="30"/>
      <c r="N8" s="14"/>
    </row>
    <row r="9" spans="1:14" ht="13.5" thickBot="1">
      <c r="A9" s="38" t="s">
        <v>82</v>
      </c>
      <c r="B9" s="65"/>
      <c r="C9" s="39"/>
      <c r="D9" s="57"/>
      <c r="E9" s="15"/>
      <c r="F9" s="15"/>
      <c r="G9" s="15"/>
      <c r="H9" s="40">
        <f aca="true" t="shared" si="0" ref="H9:N9">SUM(H7)</f>
        <v>1126986021.8349867</v>
      </c>
      <c r="I9" s="40">
        <f t="shared" si="0"/>
        <v>1612688312.385237</v>
      </c>
      <c r="J9" s="40">
        <f t="shared" si="0"/>
        <v>0</v>
      </c>
      <c r="K9" s="40">
        <f t="shared" si="0"/>
        <v>32015684.063135143</v>
      </c>
      <c r="L9" s="40">
        <f t="shared" si="0"/>
        <v>2771690018.2833586</v>
      </c>
      <c r="M9" s="41">
        <f t="shared" si="0"/>
        <v>2741684573</v>
      </c>
      <c r="N9" s="42">
        <f t="shared" si="0"/>
        <v>30005445.283358574</v>
      </c>
    </row>
    <row r="10" ht="13.5" thickBot="1">
      <c r="M10" s="7"/>
    </row>
    <row r="11" spans="1:14" ht="12.75">
      <c r="A11" s="31" t="s">
        <v>83</v>
      </c>
      <c r="B11" s="63"/>
      <c r="C11" s="32"/>
      <c r="D11" s="58"/>
      <c r="E11" s="11"/>
      <c r="F11" s="11"/>
      <c r="G11" s="11"/>
      <c r="H11" s="33"/>
      <c r="I11" s="33"/>
      <c r="J11" s="33"/>
      <c r="K11" s="33"/>
      <c r="L11" s="33"/>
      <c r="M11" s="34"/>
      <c r="N11" s="16"/>
    </row>
    <row r="12" spans="1:14" ht="6.75" customHeight="1">
      <c r="A12" s="35"/>
      <c r="B12" s="64"/>
      <c r="C12" s="36"/>
      <c r="D12" s="12"/>
      <c r="E12" s="13"/>
      <c r="F12" s="13"/>
      <c r="G12" s="13"/>
      <c r="H12" s="37"/>
      <c r="I12" s="37"/>
      <c r="J12" s="37"/>
      <c r="K12" s="37"/>
      <c r="L12" s="37"/>
      <c r="M12" s="30"/>
      <c r="N12" s="14"/>
    </row>
    <row r="13" spans="1:14" ht="12.75">
      <c r="A13" s="35" t="s">
        <v>86</v>
      </c>
      <c r="B13" s="64">
        <v>63304</v>
      </c>
      <c r="C13" s="36" t="s">
        <v>212</v>
      </c>
      <c r="D13" s="12">
        <v>32452</v>
      </c>
      <c r="E13" s="128" t="s">
        <v>291</v>
      </c>
      <c r="F13" s="128"/>
      <c r="G13" s="13"/>
      <c r="H13" s="37">
        <f>+'Fidelity Mutual'!B60</f>
        <v>1130722.629990454</v>
      </c>
      <c r="I13" s="37">
        <f>+'Fidelity Mutual'!C60</f>
        <v>113818.91475644681</v>
      </c>
      <c r="J13" s="37">
        <f>+'Fidelity Mutual'!D60</f>
        <v>0</v>
      </c>
      <c r="K13" s="37">
        <f>+'Fidelity Mutual'!E60</f>
        <v>27990.345253099316</v>
      </c>
      <c r="L13" s="37">
        <f aca="true" t="shared" si="1" ref="L13:L19">SUM(H13:K13)</f>
        <v>1272531.8900000001</v>
      </c>
      <c r="M13" s="30">
        <v>1272532</v>
      </c>
      <c r="N13" s="14">
        <f aca="true" t="shared" si="2" ref="N13:N19">+L13-M13</f>
        <v>-0.10999999986961484</v>
      </c>
    </row>
    <row r="14" spans="1:14" ht="12.75">
      <c r="A14" s="35" t="s">
        <v>296</v>
      </c>
      <c r="B14" s="64">
        <v>24422</v>
      </c>
      <c r="C14" s="36" t="s">
        <v>212</v>
      </c>
      <c r="D14" s="12">
        <v>35881</v>
      </c>
      <c r="E14" s="12">
        <v>36368</v>
      </c>
      <c r="F14" s="13" t="s">
        <v>289</v>
      </c>
      <c r="G14" s="13"/>
      <c r="H14" s="37">
        <f>+Legion!B60</f>
        <v>0</v>
      </c>
      <c r="I14" s="37">
        <f>+Legion!C60</f>
        <v>0</v>
      </c>
      <c r="J14" s="37">
        <f>+Legion!D60</f>
        <v>2385064.016278589</v>
      </c>
      <c r="K14" s="37">
        <f>+Legion!E60</f>
        <v>0</v>
      </c>
      <c r="L14" s="37">
        <f t="shared" si="1"/>
        <v>2385064.016278589</v>
      </c>
      <c r="M14" s="30">
        <v>253411</v>
      </c>
      <c r="N14" s="14">
        <f t="shared" si="2"/>
        <v>2131653.016278589</v>
      </c>
    </row>
    <row r="15" spans="1:14" ht="12.75">
      <c r="A15" s="35" t="s">
        <v>297</v>
      </c>
      <c r="B15" s="64">
        <v>68934</v>
      </c>
      <c r="C15" s="36" t="s">
        <v>225</v>
      </c>
      <c r="D15" s="12">
        <v>36012</v>
      </c>
      <c r="E15" s="12"/>
      <c r="F15" s="13"/>
      <c r="G15" s="13"/>
      <c r="H15" s="2">
        <f>+LondonPac!B60</f>
        <v>3162047.42218529</v>
      </c>
      <c r="I15" s="2">
        <f>+LondonPac!C60</f>
        <v>146728991.24781466</v>
      </c>
      <c r="J15" s="2">
        <f>+LondonPac!D60</f>
        <v>0</v>
      </c>
      <c r="K15" s="2">
        <f>+LondonPac!E60</f>
        <v>0</v>
      </c>
      <c r="L15" s="37">
        <f t="shared" si="1"/>
        <v>149891038.66999996</v>
      </c>
      <c r="M15" s="30">
        <v>131911</v>
      </c>
      <c r="N15" s="14">
        <f t="shared" si="2"/>
        <v>149759127.66999996</v>
      </c>
    </row>
    <row r="16" spans="1:14" ht="12.75">
      <c r="A16" s="35" t="s">
        <v>87</v>
      </c>
      <c r="B16" s="64">
        <v>66265</v>
      </c>
      <c r="C16" s="36" t="s">
        <v>214</v>
      </c>
      <c r="D16" s="12">
        <v>33032</v>
      </c>
      <c r="E16" s="12"/>
      <c r="F16" s="13"/>
      <c r="G16" s="13"/>
      <c r="H16" s="37">
        <f>+'Monarch Life'!B60</f>
        <v>211367.33070738378</v>
      </c>
      <c r="I16" s="37">
        <f>+'Monarch Life'!C60</f>
        <v>93370.477395643</v>
      </c>
      <c r="J16" s="37">
        <f>+'Monarch Life'!D60</f>
        <v>206961.93189697317</v>
      </c>
      <c r="K16" s="37">
        <f>+'Monarch Life'!E60</f>
        <v>0</v>
      </c>
      <c r="L16" s="37">
        <f t="shared" si="1"/>
        <v>511699.73999999993</v>
      </c>
      <c r="M16" s="30">
        <v>508909</v>
      </c>
      <c r="N16" s="14">
        <f t="shared" si="2"/>
        <v>2790.7399999999325</v>
      </c>
    </row>
    <row r="17" spans="1:14" ht="12.75">
      <c r="A17" s="35" t="s">
        <v>264</v>
      </c>
      <c r="B17" s="64">
        <v>83631</v>
      </c>
      <c r="C17" s="36" t="s">
        <v>267</v>
      </c>
      <c r="D17" s="12">
        <v>34853</v>
      </c>
      <c r="E17" s="19" t="s">
        <v>292</v>
      </c>
      <c r="F17" s="13"/>
      <c r="G17" s="13"/>
      <c r="H17" s="129" t="s">
        <v>265</v>
      </c>
      <c r="I17" s="129"/>
      <c r="J17" s="129"/>
      <c r="K17" s="129"/>
      <c r="L17" s="37">
        <f t="shared" si="1"/>
        <v>0</v>
      </c>
      <c r="M17" s="30">
        <v>0</v>
      </c>
      <c r="N17" s="14">
        <f t="shared" si="2"/>
        <v>0</v>
      </c>
    </row>
    <row r="18" spans="1:14" ht="12.75">
      <c r="A18" s="35" t="s">
        <v>295</v>
      </c>
      <c r="B18" s="64">
        <v>24457</v>
      </c>
      <c r="C18" s="36" t="s">
        <v>212</v>
      </c>
      <c r="D18" s="12">
        <v>35578</v>
      </c>
      <c r="E18" s="13">
        <v>35705</v>
      </c>
      <c r="F18" s="13"/>
      <c r="G18" s="13"/>
      <c r="H18" s="2">
        <f>+Reliance!B60</f>
        <v>0</v>
      </c>
      <c r="I18" s="2">
        <f>+Reliance!C60</f>
        <v>0</v>
      </c>
      <c r="J18" s="2">
        <f>+Reliance!D60</f>
        <v>15689434.245000003</v>
      </c>
      <c r="K18" s="2">
        <f>+Reliance!E60</f>
        <v>0</v>
      </c>
      <c r="L18" s="37">
        <f t="shared" si="1"/>
        <v>15689434.245000003</v>
      </c>
      <c r="M18" s="30">
        <v>11900516</v>
      </c>
      <c r="N18" s="14">
        <f t="shared" si="2"/>
        <v>3788918.245000003</v>
      </c>
    </row>
    <row r="19" spans="1:14" ht="12.75">
      <c r="A19" s="35" t="s">
        <v>298</v>
      </c>
      <c r="B19" s="64">
        <v>19577</v>
      </c>
      <c r="C19" s="36" t="s">
        <v>212</v>
      </c>
      <c r="D19" s="12">
        <v>35881</v>
      </c>
      <c r="E19" s="13">
        <v>36368</v>
      </c>
      <c r="F19" s="13" t="s">
        <v>289</v>
      </c>
      <c r="G19" s="13"/>
      <c r="H19" s="2">
        <f>+Villanova!B60</f>
        <v>0</v>
      </c>
      <c r="I19" s="2">
        <f>+Villanova!C60</f>
        <v>0</v>
      </c>
      <c r="J19" s="2">
        <f>+Villanova!D60</f>
        <v>225397.72372141047</v>
      </c>
      <c r="K19" s="2">
        <f>+Villanova!E60</f>
        <v>0</v>
      </c>
      <c r="L19" s="37">
        <f t="shared" si="1"/>
        <v>225397.72372141047</v>
      </c>
      <c r="M19" s="30">
        <v>97143</v>
      </c>
      <c r="N19" s="14">
        <f t="shared" si="2"/>
        <v>128254.72372141047</v>
      </c>
    </row>
    <row r="20" spans="1:14" ht="6.75" customHeight="1" thickBot="1">
      <c r="A20" s="35"/>
      <c r="B20" s="64"/>
      <c r="C20" s="36"/>
      <c r="D20" s="12"/>
      <c r="E20" s="13"/>
      <c r="F20" s="13"/>
      <c r="G20" s="13"/>
      <c r="H20" s="37"/>
      <c r="I20" s="37"/>
      <c r="J20" s="37"/>
      <c r="K20" s="37"/>
      <c r="L20" s="37"/>
      <c r="M20" s="68"/>
      <c r="N20" s="14"/>
    </row>
    <row r="21" spans="1:14" ht="13.5" thickBot="1">
      <c r="A21" s="38" t="s">
        <v>90</v>
      </c>
      <c r="B21" s="65"/>
      <c r="C21" s="39"/>
      <c r="D21" s="57"/>
      <c r="E21" s="15"/>
      <c r="F21" s="15"/>
      <c r="G21" s="15"/>
      <c r="H21" s="40">
        <f>SUM(H12:H20)</f>
        <v>4504137.382883128</v>
      </c>
      <c r="I21" s="40">
        <f>SUM(I12:I20)</f>
        <v>146936180.63996676</v>
      </c>
      <c r="J21" s="40">
        <f>SUM(J12:J20)</f>
        <v>18506857.916896977</v>
      </c>
      <c r="K21" s="40">
        <f>SUM(K12:K20)</f>
        <v>27990.345253099316</v>
      </c>
      <c r="L21" s="40">
        <f>SUM(L12:L20)</f>
        <v>169975166.28499997</v>
      </c>
      <c r="M21" s="41">
        <f>SUM(M13:M20)</f>
        <v>14164422</v>
      </c>
      <c r="N21" s="42">
        <f>SUM(N12:N20)</f>
        <v>155810744.28499997</v>
      </c>
    </row>
    <row r="22" ht="13.5" thickBot="1">
      <c r="M22" s="7"/>
    </row>
    <row r="23" spans="1:14" ht="12.75">
      <c r="A23" s="31" t="s">
        <v>313</v>
      </c>
      <c r="B23" s="63"/>
      <c r="C23" s="32"/>
      <c r="D23" s="58"/>
      <c r="E23" s="11"/>
      <c r="F23" s="11"/>
      <c r="G23" s="11"/>
      <c r="H23" s="33"/>
      <c r="I23" s="33"/>
      <c r="J23" s="33"/>
      <c r="K23" s="33"/>
      <c r="L23" s="33"/>
      <c r="M23" s="34"/>
      <c r="N23" s="16"/>
    </row>
    <row r="24" spans="1:14" ht="6.75" customHeight="1">
      <c r="A24" s="35"/>
      <c r="B24" s="64"/>
      <c r="C24" s="36"/>
      <c r="D24" s="12"/>
      <c r="E24" s="13"/>
      <c r="F24" s="13"/>
      <c r="G24" s="13"/>
      <c r="H24" s="37"/>
      <c r="I24" s="37"/>
      <c r="J24" s="37"/>
      <c r="K24" s="37"/>
      <c r="L24" s="37"/>
      <c r="M24" s="30"/>
      <c r="N24" s="14"/>
    </row>
    <row r="25" spans="1:14" ht="12.75">
      <c r="A25" s="35" t="s">
        <v>148</v>
      </c>
      <c r="B25" s="64"/>
      <c r="C25" s="36"/>
      <c r="D25" s="12"/>
      <c r="E25" s="13"/>
      <c r="F25" s="13"/>
      <c r="G25" s="13"/>
      <c r="H25" s="37"/>
      <c r="I25" s="37"/>
      <c r="J25" s="37"/>
      <c r="K25" s="37"/>
      <c r="L25" s="37"/>
      <c r="M25" s="8"/>
      <c r="N25" s="14"/>
    </row>
    <row r="26" spans="1:14" ht="6.75" customHeight="1" thickBot="1">
      <c r="A26" s="70"/>
      <c r="B26" s="71"/>
      <c r="C26" s="72"/>
      <c r="D26" s="73"/>
      <c r="E26" s="73"/>
      <c r="F26" s="74"/>
      <c r="G26" s="74"/>
      <c r="H26" s="9"/>
      <c r="I26" s="9"/>
      <c r="J26" s="9"/>
      <c r="K26" s="9"/>
      <c r="L26" s="9"/>
      <c r="M26" s="68"/>
      <c r="N26" s="75"/>
    </row>
    <row r="27" spans="1:14" ht="13.5" thickBot="1">
      <c r="A27" s="38" t="s">
        <v>314</v>
      </c>
      <c r="B27" s="65"/>
      <c r="C27" s="39"/>
      <c r="D27" s="57"/>
      <c r="E27" s="15"/>
      <c r="F27" s="15"/>
      <c r="G27" s="15"/>
      <c r="H27" s="40">
        <f aca="true" t="shared" si="3" ref="H27:N27">SUM(H24:H26)</f>
        <v>0</v>
      </c>
      <c r="I27" s="40">
        <f t="shared" si="3"/>
        <v>0</v>
      </c>
      <c r="J27" s="40">
        <f t="shared" si="3"/>
        <v>0</v>
      </c>
      <c r="K27" s="40">
        <f t="shared" si="3"/>
        <v>0</v>
      </c>
      <c r="L27" s="40">
        <f t="shared" si="3"/>
        <v>0</v>
      </c>
      <c r="M27" s="41">
        <f t="shared" si="3"/>
        <v>0</v>
      </c>
      <c r="N27" s="42">
        <f t="shared" si="3"/>
        <v>0</v>
      </c>
    </row>
    <row r="28" spans="5:13" ht="13.5" thickBot="1">
      <c r="E28" s="17"/>
      <c r="M28" s="7"/>
    </row>
    <row r="29" spans="1:14" ht="12.75">
      <c r="A29" s="31" t="s">
        <v>315</v>
      </c>
      <c r="B29" s="63"/>
      <c r="C29" s="32"/>
      <c r="D29" s="58"/>
      <c r="E29" s="11"/>
      <c r="F29" s="11"/>
      <c r="G29" s="11"/>
      <c r="H29" s="33"/>
      <c r="I29" s="33"/>
      <c r="J29" s="33"/>
      <c r="K29" s="33"/>
      <c r="L29" s="33"/>
      <c r="M29" s="34"/>
      <c r="N29" s="16"/>
    </row>
    <row r="30" spans="1:14" ht="6.75" customHeight="1">
      <c r="A30" s="35"/>
      <c r="B30" s="64"/>
      <c r="C30" s="36"/>
      <c r="D30" s="12"/>
      <c r="E30" s="13"/>
      <c r="F30" s="13"/>
      <c r="G30" s="13"/>
      <c r="H30" s="37"/>
      <c r="I30" s="37"/>
      <c r="J30" s="37"/>
      <c r="K30" s="37"/>
      <c r="L30" s="37"/>
      <c r="M30" s="30"/>
      <c r="N30" s="14"/>
    </row>
    <row r="31" spans="1:14" ht="12.75" customHeight="1">
      <c r="A31" s="35" t="s">
        <v>284</v>
      </c>
      <c r="B31" s="64">
        <v>75914</v>
      </c>
      <c r="C31" s="36" t="s">
        <v>286</v>
      </c>
      <c r="D31" s="12"/>
      <c r="E31" s="12">
        <v>35192</v>
      </c>
      <c r="F31" s="13" t="s">
        <v>289</v>
      </c>
      <c r="G31" s="13"/>
      <c r="H31" s="37">
        <f>+'American Chambers'!B60</f>
        <v>77603.45222877084</v>
      </c>
      <c r="I31" s="37">
        <f>+'American Chambers'!C60</f>
        <v>0</v>
      </c>
      <c r="J31" s="37">
        <f>+'American Chambers'!D60</f>
        <v>56813453.21077122</v>
      </c>
      <c r="K31" s="37">
        <f>+'American Chambers'!E60</f>
        <v>0</v>
      </c>
      <c r="L31" s="37">
        <f>SUM(H31:K31)</f>
        <v>56891056.66299999</v>
      </c>
      <c r="M31" s="30">
        <v>55513414</v>
      </c>
      <c r="N31" s="14">
        <f aca="true" t="shared" si="4" ref="N31:N69">+L31-M31</f>
        <v>1377642.6629999876</v>
      </c>
    </row>
    <row r="32" spans="1:14" ht="12.75">
      <c r="A32" s="35" t="s">
        <v>97</v>
      </c>
      <c r="B32" s="64">
        <v>10197</v>
      </c>
      <c r="C32" s="36" t="s">
        <v>212</v>
      </c>
      <c r="D32" s="13" t="s">
        <v>0</v>
      </c>
      <c r="E32" s="12">
        <v>32683</v>
      </c>
      <c r="F32" s="13">
        <v>33024</v>
      </c>
      <c r="G32" s="13"/>
      <c r="H32" s="37">
        <f>+'American Integrity'!B60</f>
        <v>0</v>
      </c>
      <c r="I32" s="37">
        <f>+'American Integrity'!C60</f>
        <v>0</v>
      </c>
      <c r="J32" s="37">
        <f>+'American Integrity'!D60</f>
        <v>74659851.55000004</v>
      </c>
      <c r="K32" s="37">
        <f>+'American Integrity'!E60</f>
        <v>0</v>
      </c>
      <c r="L32" s="37">
        <f aca="true" t="shared" si="5" ref="L32:L69">SUM(H32:K32)</f>
        <v>74659851.55000004</v>
      </c>
      <c r="M32" s="30">
        <v>74659556</v>
      </c>
      <c r="N32" s="14">
        <f t="shared" si="4"/>
        <v>295.55000004172325</v>
      </c>
    </row>
    <row r="33" spans="1:14" ht="12.75">
      <c r="A33" s="35" t="s">
        <v>202</v>
      </c>
      <c r="B33" s="64">
        <v>88161</v>
      </c>
      <c r="C33" s="36" t="s">
        <v>209</v>
      </c>
      <c r="D33" s="12">
        <v>34024</v>
      </c>
      <c r="E33" s="12">
        <v>34118</v>
      </c>
      <c r="F33" s="13">
        <v>34405</v>
      </c>
      <c r="G33" s="13"/>
      <c r="H33" s="37">
        <f>+'amer life asr'!B60</f>
        <v>125183.8600985448</v>
      </c>
      <c r="I33" s="37">
        <f>+'amer life asr'!C60</f>
        <v>1173789.564947048</v>
      </c>
      <c r="J33" s="37">
        <f>+'amer life asr'!D60</f>
        <v>4699314.714954408</v>
      </c>
      <c r="K33" s="37">
        <f>+'amer life asr'!E60</f>
        <v>0</v>
      </c>
      <c r="L33" s="37">
        <f t="shared" si="5"/>
        <v>5998288.140000001</v>
      </c>
      <c r="M33" s="30">
        <v>5966266</v>
      </c>
      <c r="N33" s="14">
        <f t="shared" si="4"/>
        <v>32022.140000000596</v>
      </c>
    </row>
    <row r="34" spans="1:14" ht="12.75">
      <c r="A34" s="35" t="s">
        <v>254</v>
      </c>
      <c r="B34" s="64">
        <v>63452</v>
      </c>
      <c r="C34" s="36" t="s">
        <v>210</v>
      </c>
      <c r="D34" s="12">
        <v>31829</v>
      </c>
      <c r="E34" s="12">
        <v>34598</v>
      </c>
      <c r="F34" s="13">
        <v>34598</v>
      </c>
      <c r="G34" s="13"/>
      <c r="H34" s="37">
        <f>+'Amer Std Life Acc'!B60</f>
        <v>8817610.150384404</v>
      </c>
      <c r="I34" s="37">
        <f>+'Amer Std Life Acc'!C60</f>
        <v>549445.5017354146</v>
      </c>
      <c r="J34" s="37">
        <f>+'Amer Std Life Acc'!D60</f>
        <v>502344.60788018315</v>
      </c>
      <c r="K34" s="37">
        <f>+'Amer Std Life Acc'!E60</f>
        <v>0</v>
      </c>
      <c r="L34" s="37">
        <f t="shared" si="5"/>
        <v>9869400.260000002</v>
      </c>
      <c r="M34" s="30">
        <v>9850189</v>
      </c>
      <c r="N34" s="14">
        <f t="shared" si="4"/>
        <v>19211.26000000164</v>
      </c>
    </row>
    <row r="35" spans="1:14" ht="12.75">
      <c r="A35" s="35" t="s">
        <v>201</v>
      </c>
      <c r="B35" s="64">
        <v>60917</v>
      </c>
      <c r="C35" s="36" t="s">
        <v>211</v>
      </c>
      <c r="D35" s="12"/>
      <c r="E35" s="12">
        <v>34208</v>
      </c>
      <c r="F35" s="13" t="s">
        <v>289</v>
      </c>
      <c r="G35" s="13"/>
      <c r="H35" s="37">
        <f>+AmerWstrn!B60</f>
        <v>22051.87276111965</v>
      </c>
      <c r="I35" s="37">
        <f>+AmerWstrn!C60</f>
        <v>0</v>
      </c>
      <c r="J35" s="37">
        <f>+AmerWstrn!D60</f>
        <v>4250744.917238881</v>
      </c>
      <c r="K35" s="37">
        <f>+AmerWstrn!E60</f>
        <v>0</v>
      </c>
      <c r="L35" s="37">
        <f t="shared" si="5"/>
        <v>4272796.790000001</v>
      </c>
      <c r="M35" s="30">
        <v>4270179</v>
      </c>
      <c r="N35" s="14">
        <f t="shared" si="4"/>
        <v>2617.7900000009686</v>
      </c>
    </row>
    <row r="36" spans="1:14" ht="12.75">
      <c r="A36" s="35" t="s">
        <v>98</v>
      </c>
      <c r="B36" s="64">
        <v>86142</v>
      </c>
      <c r="C36" s="36" t="s">
        <v>217</v>
      </c>
      <c r="D36" s="12">
        <v>32228</v>
      </c>
      <c r="E36" s="12">
        <v>32388</v>
      </c>
      <c r="F36" s="13" t="s">
        <v>99</v>
      </c>
      <c r="G36" s="13"/>
      <c r="H36" s="37">
        <f>+'AMS Life'!B60</f>
        <v>1635224.740679994</v>
      </c>
      <c r="I36" s="37">
        <f>+'AMS Life'!C60</f>
        <v>34873582.92855509</v>
      </c>
      <c r="J36" s="37">
        <f>+'AMS Life'!D60</f>
        <v>287763.9907649054</v>
      </c>
      <c r="K36" s="37">
        <f>+'AMS Life'!E60</f>
        <v>0</v>
      </c>
      <c r="L36" s="37">
        <f t="shared" si="5"/>
        <v>36796571.66</v>
      </c>
      <c r="M36" s="30">
        <v>36796572</v>
      </c>
      <c r="N36" s="14">
        <f t="shared" si="4"/>
        <v>-0.3400000035762787</v>
      </c>
    </row>
    <row r="37" spans="1:14" ht="12.75">
      <c r="A37" s="35" t="s">
        <v>100</v>
      </c>
      <c r="B37" s="64">
        <v>60968</v>
      </c>
      <c r="C37" s="36" t="s">
        <v>218</v>
      </c>
      <c r="D37" s="12">
        <v>32182</v>
      </c>
      <c r="E37" s="12">
        <v>32592</v>
      </c>
      <c r="F37" s="13">
        <v>32746</v>
      </c>
      <c r="G37" s="13"/>
      <c r="H37" s="37">
        <f>+'Andrew Jackson'!B60</f>
        <v>29421380.999425136</v>
      </c>
      <c r="I37" s="37">
        <f>+'Andrew Jackson'!C60</f>
        <v>7639058.248864175</v>
      </c>
      <c r="J37" s="37">
        <f>+'Andrew Jackson'!D60</f>
        <v>95503.93593866932</v>
      </c>
      <c r="K37" s="37">
        <f>+'Andrew Jackson'!E60</f>
        <v>0</v>
      </c>
      <c r="L37" s="37">
        <f t="shared" si="5"/>
        <v>37155943.18422798</v>
      </c>
      <c r="M37" s="30">
        <v>37151711</v>
      </c>
      <c r="N37" s="14">
        <f t="shared" si="4"/>
        <v>4232.184227980673</v>
      </c>
    </row>
    <row r="38" spans="1:14" ht="12.75">
      <c r="A38" s="35" t="s">
        <v>245</v>
      </c>
      <c r="B38" s="64">
        <v>61654</v>
      </c>
      <c r="C38" s="36" t="s">
        <v>250</v>
      </c>
      <c r="D38" s="12">
        <v>34368</v>
      </c>
      <c r="E38" s="12">
        <v>34480</v>
      </c>
      <c r="F38" s="13" t="s">
        <v>290</v>
      </c>
      <c r="G38" s="13"/>
      <c r="H38" s="37">
        <f>+centennial!B60</f>
        <v>15763</v>
      </c>
      <c r="I38" s="37">
        <f>+centennial!C60</f>
        <v>0</v>
      </c>
      <c r="J38" s="37">
        <f>+centennial!D60</f>
        <v>897308.2875582278</v>
      </c>
      <c r="K38" s="37">
        <f>+centennial!E60</f>
        <v>0</v>
      </c>
      <c r="L38" s="37">
        <f>SUM(H38:K38)</f>
        <v>913071.2875582278</v>
      </c>
      <c r="M38" s="30">
        <v>8513804</v>
      </c>
      <c r="N38" s="14">
        <f t="shared" si="4"/>
        <v>-7600732.712441772</v>
      </c>
    </row>
    <row r="39" spans="1:14" ht="12.75">
      <c r="A39" s="35" t="s">
        <v>91</v>
      </c>
      <c r="B39" s="64">
        <v>61980</v>
      </c>
      <c r="C39" s="36" t="s">
        <v>219</v>
      </c>
      <c r="D39" s="12">
        <v>33626</v>
      </c>
      <c r="E39" s="12">
        <v>33877</v>
      </c>
      <c r="F39" s="13">
        <v>33915</v>
      </c>
      <c r="G39" s="13"/>
      <c r="H39" s="37">
        <f>+'coastal states'!B60</f>
        <v>57825.36204251566</v>
      </c>
      <c r="I39" s="37">
        <f>+'coastal states'!C60</f>
        <v>19626774.447957482</v>
      </c>
      <c r="J39" s="37">
        <f>+'coastal states'!D60</f>
        <v>0</v>
      </c>
      <c r="K39" s="37">
        <f>+'coastal states'!E60</f>
        <v>0</v>
      </c>
      <c r="L39" s="37">
        <f t="shared" si="5"/>
        <v>19684599.81</v>
      </c>
      <c r="M39" s="30">
        <v>19541678</v>
      </c>
      <c r="N39" s="14">
        <f t="shared" si="4"/>
        <v>142921.80999999866</v>
      </c>
    </row>
    <row r="40" spans="1:14" ht="12.75">
      <c r="A40" s="35" t="s">
        <v>76</v>
      </c>
      <c r="B40" s="64">
        <v>80667</v>
      </c>
      <c r="C40" s="36" t="s">
        <v>206</v>
      </c>
      <c r="D40" s="12">
        <v>33096</v>
      </c>
      <c r="E40" s="13">
        <v>33096</v>
      </c>
      <c r="F40" s="13" t="s">
        <v>99</v>
      </c>
      <c r="G40" s="13"/>
      <c r="H40" s="37">
        <f>+'Confed Life (CLIC)'!B60</f>
        <v>0</v>
      </c>
      <c r="I40" s="37">
        <f>+'Confed Life (CLIC)'!C60</f>
        <v>-9.943505574483424E-09</v>
      </c>
      <c r="J40" s="37">
        <f>+'Confed Life (CLIC)'!D60</f>
        <v>-0.013041024212725457</v>
      </c>
      <c r="K40" s="37">
        <f>+'Confed Life (CLIC)'!E60</f>
        <v>1.862645149230957E-09</v>
      </c>
      <c r="L40" s="37">
        <f t="shared" si="5"/>
        <v>-0.013041032293585882</v>
      </c>
      <c r="M40" s="30">
        <v>0</v>
      </c>
      <c r="N40" s="14">
        <f t="shared" si="4"/>
        <v>-0.013041032293585882</v>
      </c>
    </row>
    <row r="41" spans="1:14" ht="12.75">
      <c r="A41" s="35" t="s">
        <v>101</v>
      </c>
      <c r="B41" s="64">
        <v>99384</v>
      </c>
      <c r="C41" s="36" t="s">
        <v>219</v>
      </c>
      <c r="D41" s="12">
        <v>33116</v>
      </c>
      <c r="E41" s="12"/>
      <c r="F41" s="13">
        <v>33512</v>
      </c>
      <c r="G41" s="13"/>
      <c r="H41" s="129" t="s">
        <v>311</v>
      </c>
      <c r="I41" s="129"/>
      <c r="J41" s="129"/>
      <c r="K41" s="129"/>
      <c r="L41" s="37">
        <f t="shared" si="5"/>
        <v>0</v>
      </c>
      <c r="M41" s="30">
        <v>0</v>
      </c>
      <c r="N41" s="14">
        <f t="shared" si="4"/>
        <v>0</v>
      </c>
    </row>
    <row r="42" spans="1:14" ht="12.75">
      <c r="A42" s="35" t="s">
        <v>103</v>
      </c>
      <c r="B42" s="64">
        <v>62278</v>
      </c>
      <c r="C42" s="36" t="s">
        <v>221</v>
      </c>
      <c r="D42" s="12">
        <v>32547</v>
      </c>
      <c r="E42" s="12">
        <v>32997</v>
      </c>
      <c r="F42" s="13">
        <v>33283</v>
      </c>
      <c r="G42" s="13"/>
      <c r="H42" s="37">
        <f>+'Consumers United'!B60</f>
        <v>1437399.3087460825</v>
      </c>
      <c r="I42" s="37">
        <f>+'Consumers United'!C60</f>
        <v>11180145.11125392</v>
      </c>
      <c r="J42" s="37">
        <f>+'Consumers United'!D60</f>
        <v>6491538.339999998</v>
      </c>
      <c r="K42" s="37">
        <f>+'Consumers United'!E60</f>
        <v>0</v>
      </c>
      <c r="L42" s="37">
        <f t="shared" si="5"/>
        <v>19109082.759999998</v>
      </c>
      <c r="M42" s="30">
        <v>19088161</v>
      </c>
      <c r="N42" s="14">
        <f t="shared" si="4"/>
        <v>20921.759999997914</v>
      </c>
    </row>
    <row r="43" spans="1:14" ht="12.75">
      <c r="A43" s="35" t="s">
        <v>85</v>
      </c>
      <c r="B43" s="64">
        <v>72680</v>
      </c>
      <c r="C43" s="36" t="s">
        <v>209</v>
      </c>
      <c r="D43" s="12">
        <v>33310</v>
      </c>
      <c r="E43" s="12" t="s">
        <v>0</v>
      </c>
      <c r="F43" s="13"/>
      <c r="G43" s="13"/>
      <c r="H43" s="129" t="s">
        <v>293</v>
      </c>
      <c r="I43" s="129"/>
      <c r="J43" s="129"/>
      <c r="K43" s="129"/>
      <c r="L43" s="37">
        <f t="shared" si="5"/>
        <v>0</v>
      </c>
      <c r="M43" s="30">
        <v>0</v>
      </c>
      <c r="N43" s="14">
        <f t="shared" si="4"/>
        <v>0</v>
      </c>
    </row>
    <row r="44" spans="1:14" ht="12.75">
      <c r="A44" s="35" t="s">
        <v>92</v>
      </c>
      <c r="B44" s="64">
        <v>74705</v>
      </c>
      <c r="C44" s="36" t="s">
        <v>212</v>
      </c>
      <c r="D44" s="18" t="s">
        <v>0</v>
      </c>
      <c r="E44" s="12">
        <v>32918</v>
      </c>
      <c r="F44" s="13">
        <v>33633</v>
      </c>
      <c r="G44" s="13"/>
      <c r="H44" s="37">
        <f>+'Corporate Life'!B60</f>
        <v>2596576.7912604637</v>
      </c>
      <c r="I44" s="37">
        <f>+'Corporate Life'!C60</f>
        <v>216242914.38373953</v>
      </c>
      <c r="J44" s="37">
        <f>+'Corporate Life'!D60</f>
        <v>563528</v>
      </c>
      <c r="K44" s="37">
        <f>+'Corporate Life'!E60</f>
        <v>0</v>
      </c>
      <c r="L44" s="37">
        <f t="shared" si="5"/>
        <v>219403019.17499998</v>
      </c>
      <c r="M44" s="30">
        <v>219403019</v>
      </c>
      <c r="N44" s="14">
        <f t="shared" si="4"/>
        <v>0.17499998211860657</v>
      </c>
    </row>
    <row r="45" spans="1:14" ht="12.75">
      <c r="A45" s="35" t="s">
        <v>104</v>
      </c>
      <c r="B45" s="64">
        <v>74969</v>
      </c>
      <c r="C45" s="36" t="s">
        <v>217</v>
      </c>
      <c r="D45" s="12">
        <v>31034</v>
      </c>
      <c r="E45" s="12">
        <v>32200</v>
      </c>
      <c r="F45" s="13">
        <v>32476</v>
      </c>
      <c r="G45" s="13"/>
      <c r="H45" s="37">
        <f>+'Diamond Benefits'!B60</f>
        <v>0</v>
      </c>
      <c r="I45" s="37">
        <f>+'Diamond Benefits'!C60</f>
        <v>19877336.869999997</v>
      </c>
      <c r="J45" s="37">
        <f>+'Diamond Benefits'!D60</f>
        <v>0</v>
      </c>
      <c r="K45" s="37">
        <f>+'Diamond Benefits'!E60</f>
        <v>0</v>
      </c>
      <c r="L45" s="37">
        <f t="shared" si="5"/>
        <v>19877336.869999997</v>
      </c>
      <c r="M45" s="30">
        <v>22894334</v>
      </c>
      <c r="N45" s="14">
        <f t="shared" si="4"/>
        <v>-3016997.1300000027</v>
      </c>
    </row>
    <row r="46" spans="1:14" ht="12.75">
      <c r="A46" s="35" t="s">
        <v>106</v>
      </c>
      <c r="B46" s="64">
        <v>87033</v>
      </c>
      <c r="C46" s="36" t="s">
        <v>212</v>
      </c>
      <c r="D46" s="12" t="s">
        <v>0</v>
      </c>
      <c r="E46" s="12">
        <v>32969</v>
      </c>
      <c r="F46" s="13">
        <v>33206</v>
      </c>
      <c r="G46" s="13"/>
      <c r="H46" s="37">
        <f>+'EBL Life'!B60</f>
        <v>12650795.630594144</v>
      </c>
      <c r="I46" s="37">
        <f>+'EBL Life'!C60</f>
        <v>4812304.5794058535</v>
      </c>
      <c r="J46" s="37">
        <f>+'EBL Life'!D60</f>
        <v>0</v>
      </c>
      <c r="K46" s="37">
        <f>+'EBL Life'!E60</f>
        <v>0</v>
      </c>
      <c r="L46" s="37">
        <f t="shared" si="5"/>
        <v>17463100.209999997</v>
      </c>
      <c r="M46" s="30">
        <v>17463100</v>
      </c>
      <c r="N46" s="14">
        <f t="shared" si="4"/>
        <v>0.20999999716877937</v>
      </c>
    </row>
    <row r="47" spans="1:14" ht="12.75">
      <c r="A47" s="35" t="s">
        <v>268</v>
      </c>
      <c r="B47" s="64">
        <v>75302</v>
      </c>
      <c r="C47" s="36" t="s">
        <v>218</v>
      </c>
      <c r="D47" s="12">
        <v>34828</v>
      </c>
      <c r="E47" s="12">
        <v>34878</v>
      </c>
      <c r="F47" s="13">
        <v>35041</v>
      </c>
      <c r="G47" s="13"/>
      <c r="H47" s="8">
        <f>+'Family Guaranty'!B60</f>
        <v>24744470.592279483</v>
      </c>
      <c r="I47" s="8">
        <f>+'Family Guaranty'!C60</f>
        <v>0</v>
      </c>
      <c r="J47" s="8">
        <f>+'Family Guaranty'!D60</f>
        <v>0</v>
      </c>
      <c r="K47" s="8">
        <f>+'Family Guaranty'!E60</f>
        <v>0</v>
      </c>
      <c r="L47" s="37">
        <f aca="true" t="shared" si="6" ref="L47:L52">SUM(H47:K47)</f>
        <v>24744470.592279483</v>
      </c>
      <c r="M47" s="30">
        <v>24713245</v>
      </c>
      <c r="N47" s="14">
        <f t="shared" si="4"/>
        <v>31225.592279482633</v>
      </c>
    </row>
    <row r="48" spans="1:14" ht="12.75">
      <c r="A48" s="35" t="s">
        <v>270</v>
      </c>
      <c r="B48" s="64">
        <v>63185</v>
      </c>
      <c r="C48" s="36" t="s">
        <v>210</v>
      </c>
      <c r="D48" s="12">
        <v>34830</v>
      </c>
      <c r="E48" s="12">
        <v>35077</v>
      </c>
      <c r="F48" s="13">
        <v>35084</v>
      </c>
      <c r="G48" s="13"/>
      <c r="H48" s="8">
        <f>+'Farmers&amp;Ranchers'!B60</f>
        <v>4667664.043849932</v>
      </c>
      <c r="I48" s="8">
        <f>+'Farmers&amp;Ranchers'!C60</f>
        <v>4424047.045813651</v>
      </c>
      <c r="J48" s="8">
        <f>+'Farmers&amp;Ranchers'!D60</f>
        <v>0</v>
      </c>
      <c r="K48" s="8">
        <f>+'Farmers&amp;Ranchers'!E60</f>
        <v>0</v>
      </c>
      <c r="L48" s="37">
        <f t="shared" si="6"/>
        <v>9091711.089663584</v>
      </c>
      <c r="M48" s="30">
        <v>9078521</v>
      </c>
      <c r="N48" s="14">
        <f t="shared" si="4"/>
        <v>13190.089663583785</v>
      </c>
    </row>
    <row r="49" spans="1:14" ht="12.75">
      <c r="A49" s="35" t="s">
        <v>246</v>
      </c>
      <c r="B49" s="64">
        <v>63266</v>
      </c>
      <c r="C49" s="36" t="s">
        <v>222</v>
      </c>
      <c r="D49" s="12">
        <v>31909</v>
      </c>
      <c r="E49" s="12">
        <v>32414</v>
      </c>
      <c r="F49" s="13">
        <v>32670</v>
      </c>
      <c r="G49" s="13"/>
      <c r="H49" s="37">
        <f>+fbl!B60</f>
        <v>273429.07525521197</v>
      </c>
      <c r="I49" s="37">
        <f>+fbl!C60</f>
        <v>14140267.854744792</v>
      </c>
      <c r="J49" s="37">
        <f>+fbl!D60</f>
        <v>0</v>
      </c>
      <c r="K49" s="37">
        <f>+fbl!E60</f>
        <v>0</v>
      </c>
      <c r="L49" s="37">
        <f t="shared" si="6"/>
        <v>14413696.930000003</v>
      </c>
      <c r="M49" s="30">
        <v>14411245</v>
      </c>
      <c r="N49" s="14">
        <f t="shared" si="4"/>
        <v>2451.9300000034273</v>
      </c>
    </row>
    <row r="50" spans="1:14" ht="12.75">
      <c r="A50" s="35" t="s">
        <v>269</v>
      </c>
      <c r="B50" s="64">
        <v>63525</v>
      </c>
      <c r="C50" s="36" t="s">
        <v>218</v>
      </c>
      <c r="D50" s="12">
        <v>34830</v>
      </c>
      <c r="E50" s="12">
        <v>34878</v>
      </c>
      <c r="F50" s="13">
        <v>35041</v>
      </c>
      <c r="H50" s="37">
        <f>+'First Natl(Thrnr)'!B60</f>
        <v>7271183.264339408</v>
      </c>
      <c r="I50" s="37">
        <f>+'First Natl(Thrnr)'!C60</f>
        <v>65103290.370220356</v>
      </c>
      <c r="J50" s="37">
        <f>+'First Natl(Thrnr)'!D60</f>
        <v>0</v>
      </c>
      <c r="K50" s="37">
        <f>+'First Natl(Thrnr)'!E60</f>
        <v>0</v>
      </c>
      <c r="L50" s="37">
        <f t="shared" si="6"/>
        <v>72374473.63455977</v>
      </c>
      <c r="M50" s="30">
        <v>72286358</v>
      </c>
      <c r="N50" s="14">
        <f t="shared" si="4"/>
        <v>88115.63455976546</v>
      </c>
    </row>
    <row r="51" spans="1:14" ht="12.75">
      <c r="A51" s="35" t="s">
        <v>271</v>
      </c>
      <c r="B51" s="64">
        <v>68489</v>
      </c>
      <c r="C51" s="36" t="s">
        <v>274</v>
      </c>
      <c r="D51" s="12">
        <v>34829</v>
      </c>
      <c r="E51" s="12">
        <v>34997</v>
      </c>
      <c r="F51" s="13">
        <v>35251</v>
      </c>
      <c r="G51" s="13"/>
      <c r="H51" s="37">
        <f>+'Franklin American'!B60</f>
        <v>9473512.642134387</v>
      </c>
      <c r="I51" s="37">
        <f>+'Franklin American'!C60</f>
        <v>3120701.756804651</v>
      </c>
      <c r="J51" s="37">
        <f>+'Franklin American'!D60</f>
        <v>0</v>
      </c>
      <c r="K51" s="37">
        <f>+'Franklin American'!E60</f>
        <v>0</v>
      </c>
      <c r="L51" s="37">
        <f t="shared" si="6"/>
        <v>12594214.398939038</v>
      </c>
      <c r="M51" s="30">
        <v>12521809</v>
      </c>
      <c r="N51" s="14">
        <f t="shared" si="4"/>
        <v>72405.3989390377</v>
      </c>
    </row>
    <row r="52" spans="1:14" ht="12.75">
      <c r="A52" s="35" t="s">
        <v>272</v>
      </c>
      <c r="B52" s="64">
        <v>98655</v>
      </c>
      <c r="C52" s="36" t="s">
        <v>218</v>
      </c>
      <c r="D52" s="12">
        <v>34828</v>
      </c>
      <c r="E52" s="12">
        <v>34878</v>
      </c>
      <c r="F52" s="13">
        <v>35041</v>
      </c>
      <c r="G52" s="13"/>
      <c r="H52" s="37">
        <f>+'Franklin Protective'!B60</f>
        <v>14243648.244531227</v>
      </c>
      <c r="I52" s="37">
        <f>+'Franklin Protective'!C60</f>
        <v>4334808.288809034</v>
      </c>
      <c r="J52" s="37">
        <f>+'Franklin Protective'!D60</f>
        <v>0</v>
      </c>
      <c r="K52" s="37">
        <f>+'Franklin Protective'!E60</f>
        <v>0</v>
      </c>
      <c r="L52" s="37">
        <f t="shared" si="6"/>
        <v>18578456.53334026</v>
      </c>
      <c r="M52" s="30">
        <v>18553221</v>
      </c>
      <c r="N52" s="14">
        <f t="shared" si="4"/>
        <v>25235.533340260386</v>
      </c>
    </row>
    <row r="53" spans="1:14" ht="12.75">
      <c r="A53" s="35" t="s">
        <v>107</v>
      </c>
      <c r="B53" s="64">
        <v>63770</v>
      </c>
      <c r="C53" s="36" t="s">
        <v>223</v>
      </c>
      <c r="D53" s="12">
        <v>31659</v>
      </c>
      <c r="E53" s="12">
        <v>31930</v>
      </c>
      <c r="F53" s="13" t="s">
        <v>99</v>
      </c>
      <c r="G53" s="13"/>
      <c r="H53" s="37">
        <f>+'George Washington'!B60</f>
        <v>2606320.187543006</v>
      </c>
      <c r="I53" s="37">
        <f>+'George Washington'!C60</f>
        <v>163760.58714169307</v>
      </c>
      <c r="J53" s="37">
        <f>+'George Washington'!D60</f>
        <v>1101336.1053153004</v>
      </c>
      <c r="K53" s="37">
        <f>+'George Washington'!E60+'George Washington'!I29</f>
        <v>0</v>
      </c>
      <c r="L53" s="37">
        <f t="shared" si="5"/>
        <v>3871416.88</v>
      </c>
      <c r="M53" s="30">
        <v>3870898</v>
      </c>
      <c r="N53" s="14">
        <f t="shared" si="4"/>
        <v>518.8799999998882</v>
      </c>
    </row>
    <row r="54" spans="1:14" ht="12.75">
      <c r="A54" s="35" t="s">
        <v>78</v>
      </c>
      <c r="B54" s="64">
        <v>84271</v>
      </c>
      <c r="C54" s="36" t="s">
        <v>213</v>
      </c>
      <c r="D54" s="12">
        <v>32000</v>
      </c>
      <c r="E54" s="12">
        <v>32478</v>
      </c>
      <c r="F54" s="13">
        <v>32610</v>
      </c>
      <c r="G54" s="13"/>
      <c r="H54" s="37">
        <f>+'Guarantee Security'!B60</f>
        <v>25339547.35345503</v>
      </c>
      <c r="I54" s="37">
        <f>+'Guarantee Security'!C60</f>
        <v>93567956.65654495</v>
      </c>
      <c r="J54" s="37">
        <f>+'Guarantee Security'!D60</f>
        <v>0</v>
      </c>
      <c r="K54" s="37">
        <f>+'Guarantee Security'!E60</f>
        <v>0</v>
      </c>
      <c r="L54" s="37">
        <f>SUM(H54:K54)</f>
        <v>118907504.00999999</v>
      </c>
      <c r="M54" s="30">
        <v>126886054</v>
      </c>
      <c r="N54" s="14">
        <f t="shared" si="4"/>
        <v>-7978549.99000001</v>
      </c>
    </row>
    <row r="55" spans="1:14" ht="12.75">
      <c r="A55" s="35" t="s">
        <v>108</v>
      </c>
      <c r="B55" s="64">
        <v>67210</v>
      </c>
      <c r="C55" s="36" t="s">
        <v>224</v>
      </c>
      <c r="D55" s="12">
        <v>32074</v>
      </c>
      <c r="E55" s="12">
        <v>32133</v>
      </c>
      <c r="F55" s="13">
        <v>32610</v>
      </c>
      <c r="G55" s="13"/>
      <c r="H55" s="37">
        <f>+'Inter-American'!B60</f>
        <v>71838502.06964925</v>
      </c>
      <c r="I55" s="37">
        <f>+'Inter-American'!C60</f>
        <v>17932083.331253838</v>
      </c>
      <c r="J55" s="37">
        <f>+'Inter-American'!D60</f>
        <v>0</v>
      </c>
      <c r="K55" s="37">
        <f>+'Inter-American'!E60</f>
        <v>17979816.988467388</v>
      </c>
      <c r="L55" s="37">
        <f t="shared" si="5"/>
        <v>107750402.38937047</v>
      </c>
      <c r="M55" s="30">
        <v>111092746</v>
      </c>
      <c r="N55" s="14">
        <f t="shared" si="4"/>
        <v>-3342343.6106295288</v>
      </c>
    </row>
    <row r="56" spans="1:14" ht="12.75">
      <c r="A56" s="35" t="s">
        <v>273</v>
      </c>
      <c r="B56" s="64">
        <v>64084</v>
      </c>
      <c r="C56" s="36" t="s">
        <v>275</v>
      </c>
      <c r="D56" s="12">
        <v>34830</v>
      </c>
      <c r="E56" s="12">
        <v>35032</v>
      </c>
      <c r="F56" s="13">
        <v>35041</v>
      </c>
      <c r="G56" s="13"/>
      <c r="H56" s="37">
        <f>+'International Fin'!B60</f>
        <v>5806088.307204384</v>
      </c>
      <c r="I56" s="37">
        <f>+'International Fin'!C60</f>
        <v>3448528.3440135</v>
      </c>
      <c r="J56" s="37">
        <f>+'International Fin'!D60</f>
        <v>0</v>
      </c>
      <c r="K56" s="37">
        <f>+'International Fin'!E60</f>
        <v>0</v>
      </c>
      <c r="L56" s="37">
        <f>SUM(H56:K56)</f>
        <v>9254616.651217885</v>
      </c>
      <c r="M56" s="30">
        <v>9239614</v>
      </c>
      <c r="N56" s="14">
        <f t="shared" si="4"/>
        <v>15002.651217885315</v>
      </c>
    </row>
    <row r="57" spans="1:14" ht="12.75">
      <c r="A57" s="35" t="s">
        <v>109</v>
      </c>
      <c r="B57" s="64">
        <v>76015</v>
      </c>
      <c r="C57" s="36" t="s">
        <v>225</v>
      </c>
      <c r="D57" s="13">
        <v>32385</v>
      </c>
      <c r="E57" s="12">
        <v>32599</v>
      </c>
      <c r="F57" s="13">
        <v>33121</v>
      </c>
      <c r="G57" s="13"/>
      <c r="H57" s="37">
        <f>+'Investment Life of America'!B60</f>
        <v>3936412.021455623</v>
      </c>
      <c r="I57" s="37">
        <f>+'Investment Life of America'!C60</f>
        <v>13189838.331100285</v>
      </c>
      <c r="J57" s="37">
        <f>+'Investment Life of America'!D60</f>
        <v>16133.84</v>
      </c>
      <c r="K57" s="37">
        <f>+'Investment Life of America'!E60</f>
        <v>0</v>
      </c>
      <c r="L57" s="37">
        <f t="shared" si="5"/>
        <v>17142384.192555908</v>
      </c>
      <c r="M57" s="30">
        <v>34700179</v>
      </c>
      <c r="N57" s="14">
        <f t="shared" si="4"/>
        <v>-17557794.807444092</v>
      </c>
    </row>
    <row r="58" spans="1:14" ht="12.75">
      <c r="A58" s="35" t="s">
        <v>79</v>
      </c>
      <c r="B58" s="64">
        <v>64874</v>
      </c>
      <c r="C58" s="36" t="s">
        <v>216</v>
      </c>
      <c r="D58" s="12">
        <v>33047</v>
      </c>
      <c r="E58" s="12">
        <v>33235</v>
      </c>
      <c r="F58" s="13">
        <v>33638</v>
      </c>
      <c r="G58" s="13"/>
      <c r="H58" s="37">
        <f>+'Investors Equity'!B60</f>
        <v>0</v>
      </c>
      <c r="I58" s="37">
        <f>+'Investors Equity'!C60</f>
        <v>19626887.869999997</v>
      </c>
      <c r="J58" s="37">
        <f>+'Investors Equity'!D60</f>
        <v>0</v>
      </c>
      <c r="K58" s="37">
        <f>+'Investors Equity'!E60</f>
        <v>0</v>
      </c>
      <c r="L58" s="37">
        <f t="shared" si="5"/>
        <v>19626887.869999997</v>
      </c>
      <c r="M58" s="30">
        <v>19626888</v>
      </c>
      <c r="N58" s="14">
        <f t="shared" si="4"/>
        <v>-0.13000000268220901</v>
      </c>
    </row>
    <row r="59" spans="1:14" ht="12.75">
      <c r="A59" s="35" t="s">
        <v>80</v>
      </c>
      <c r="B59" s="64">
        <v>65188</v>
      </c>
      <c r="C59" s="36" t="s">
        <v>205</v>
      </c>
      <c r="D59" s="12">
        <v>32550</v>
      </c>
      <c r="E59" s="12">
        <v>33102</v>
      </c>
      <c r="F59" s="13">
        <v>33388</v>
      </c>
      <c r="G59" s="13"/>
      <c r="H59" s="37">
        <f>+'Kentucky Central'!B60</f>
        <v>21801402.557572488</v>
      </c>
      <c r="I59" s="37">
        <f>+'Kentucky Central'!C60</f>
        <v>3252184.3858255623</v>
      </c>
      <c r="J59" s="37">
        <f>+'Kentucky Central'!D60</f>
        <v>0</v>
      </c>
      <c r="K59" s="37">
        <f>+'Kentucky Central'!E60</f>
        <v>0</v>
      </c>
      <c r="L59" s="37">
        <f>SUM(H59:K59)</f>
        <v>25053586.94339805</v>
      </c>
      <c r="M59" s="30">
        <v>24978228</v>
      </c>
      <c r="N59" s="14">
        <f t="shared" si="4"/>
        <v>75358.94339805096</v>
      </c>
    </row>
    <row r="60" spans="1:14" ht="12.75">
      <c r="A60" s="35" t="s">
        <v>248</v>
      </c>
      <c r="B60" s="64">
        <v>66001</v>
      </c>
      <c r="C60" s="36" t="s">
        <v>210</v>
      </c>
      <c r="D60" s="12">
        <v>34111</v>
      </c>
      <c r="E60" s="128" t="s">
        <v>291</v>
      </c>
      <c r="F60" s="128"/>
      <c r="G60" s="19"/>
      <c r="H60" s="37">
        <f>+Midcontinent!B60</f>
        <v>366322.2642120797</v>
      </c>
      <c r="I60" s="37">
        <f>+Midcontinent!C60</f>
        <v>1431.9032416741577</v>
      </c>
      <c r="J60" s="37">
        <f>+Midcontinent!D60</f>
        <v>405.65254624624856</v>
      </c>
      <c r="K60" s="37">
        <f>+Midcontinent!E60</f>
        <v>0</v>
      </c>
      <c r="L60" s="37">
        <f>SUM(H60:K60)</f>
        <v>368159.8200000001</v>
      </c>
      <c r="M60" s="30">
        <v>368160</v>
      </c>
      <c r="N60" s="14">
        <f t="shared" si="4"/>
        <v>-0.17999999987659976</v>
      </c>
    </row>
    <row r="61" spans="1:14" ht="12.75">
      <c r="A61" s="35" t="s">
        <v>110</v>
      </c>
      <c r="B61" s="64">
        <v>66060</v>
      </c>
      <c r="C61" s="36" t="s">
        <v>226</v>
      </c>
      <c r="D61" s="12">
        <v>31953</v>
      </c>
      <c r="E61" s="12">
        <v>32014</v>
      </c>
      <c r="F61" s="13">
        <v>32294</v>
      </c>
      <c r="G61" s="13"/>
      <c r="H61" s="37">
        <f>+'Midwest Life'!B60</f>
        <v>884870.3787529803</v>
      </c>
      <c r="I61" s="37">
        <f>+'Midwest Life'!C60</f>
        <v>31944160.129687786</v>
      </c>
      <c r="J61" s="37">
        <f>+'Midwest Life'!D60</f>
        <v>82607.21155923235</v>
      </c>
      <c r="K61" s="37">
        <f>+'Midwest Life'!E60</f>
        <v>0</v>
      </c>
      <c r="L61" s="37">
        <f t="shared" si="5"/>
        <v>32911637.72</v>
      </c>
      <c r="M61" s="30">
        <v>32911638</v>
      </c>
      <c r="N61" s="14">
        <f t="shared" si="4"/>
        <v>-0.2800000011920929</v>
      </c>
    </row>
    <row r="62" spans="1:14" ht="12.75">
      <c r="A62" s="35" t="s">
        <v>111</v>
      </c>
      <c r="B62" s="64">
        <v>66400</v>
      </c>
      <c r="C62" s="36" t="s">
        <v>220</v>
      </c>
      <c r="D62" s="12">
        <v>31689</v>
      </c>
      <c r="E62" s="12">
        <v>32116</v>
      </c>
      <c r="F62" s="13" t="s">
        <v>99</v>
      </c>
      <c r="G62" s="13"/>
      <c r="H62" s="37">
        <f>+'Mutual Security'!B60</f>
        <v>4393626.569180369</v>
      </c>
      <c r="I62" s="37">
        <f>+'Mutual Security'!C60</f>
        <v>14802417.199941687</v>
      </c>
      <c r="J62" s="37">
        <f>+'Mutual Security'!D60</f>
        <v>-6287784.5058583375</v>
      </c>
      <c r="K62" s="37">
        <f>+'Mutual Security'!E60</f>
        <v>5770691.436736284</v>
      </c>
      <c r="L62" s="37">
        <f t="shared" si="5"/>
        <v>18678950.700000003</v>
      </c>
      <c r="M62" s="30">
        <v>18674500</v>
      </c>
      <c r="N62" s="14">
        <f t="shared" si="4"/>
        <v>4450.70000000298</v>
      </c>
    </row>
    <row r="63" spans="1:14" ht="12.75">
      <c r="A63" s="35" t="s">
        <v>255</v>
      </c>
      <c r="B63" s="64">
        <v>69370</v>
      </c>
      <c r="C63" s="36" t="s">
        <v>226</v>
      </c>
      <c r="D63" s="12">
        <v>34856</v>
      </c>
      <c r="E63" s="12">
        <v>35180</v>
      </c>
      <c r="F63" s="13">
        <v>35252</v>
      </c>
      <c r="G63" s="13"/>
      <c r="H63" s="37">
        <f>+'National Affiliated'!B60</f>
        <v>2256936.724466344</v>
      </c>
      <c r="I63" s="37">
        <f>+'National Affiliated'!C60</f>
        <v>227566.19987417926</v>
      </c>
      <c r="J63" s="37">
        <f>+'National Affiliated'!D60</f>
        <v>18298.90851798943</v>
      </c>
      <c r="K63" s="37">
        <f>+'National Affiliated'!E60</f>
        <v>0</v>
      </c>
      <c r="L63" s="37">
        <f>SUM(H63:K63)</f>
        <v>2502801.8328585126</v>
      </c>
      <c r="M63" s="30">
        <v>2346411</v>
      </c>
      <c r="N63" s="14">
        <f t="shared" si="4"/>
        <v>156390.83285851264</v>
      </c>
    </row>
    <row r="64" spans="1:14" ht="12.75">
      <c r="A64" s="35" t="s">
        <v>93</v>
      </c>
      <c r="B64" s="64">
        <v>69221</v>
      </c>
      <c r="C64" s="36" t="s">
        <v>212</v>
      </c>
      <c r="D64" s="12">
        <v>33268</v>
      </c>
      <c r="E64" s="12">
        <v>33754</v>
      </c>
      <c r="F64" s="13">
        <v>33785</v>
      </c>
      <c r="G64" s="13"/>
      <c r="H64" s="37">
        <f>+'Natl American'!B60</f>
        <v>4028.6101684885107</v>
      </c>
      <c r="I64" s="37">
        <f>+'Natl American'!C60</f>
        <v>20458875.420274198</v>
      </c>
      <c r="J64" s="37">
        <f>+'Natl American'!D60</f>
        <v>9200.077699477573</v>
      </c>
      <c r="K64" s="37">
        <f>+'Natl American'!E60</f>
        <v>0</v>
      </c>
      <c r="L64" s="37">
        <f t="shared" si="5"/>
        <v>20472104.108142164</v>
      </c>
      <c r="M64" s="30">
        <v>20469136</v>
      </c>
      <c r="N64" s="14">
        <f t="shared" si="4"/>
        <v>2968.1081421636045</v>
      </c>
    </row>
    <row r="65" spans="1:14" ht="12.75" customHeight="1">
      <c r="A65" s="35" t="s">
        <v>94</v>
      </c>
      <c r="B65" s="64">
        <v>97284</v>
      </c>
      <c r="C65" s="36" t="s">
        <v>221</v>
      </c>
      <c r="D65" s="12">
        <v>33017</v>
      </c>
      <c r="E65" s="12">
        <v>33562</v>
      </c>
      <c r="F65" s="13">
        <v>33786</v>
      </c>
      <c r="G65" s="13"/>
      <c r="H65" s="37">
        <f>+'National Heritage'!B60</f>
        <v>6785145.143945188</v>
      </c>
      <c r="I65" s="37">
        <f>+'National Heritage'!C60</f>
        <v>181472054.61605483</v>
      </c>
      <c r="J65" s="37">
        <f>+'National Heritage'!D60</f>
        <v>0</v>
      </c>
      <c r="K65" s="37">
        <f>+'National Heritage'!E60</f>
        <v>0</v>
      </c>
      <c r="L65" s="37">
        <f t="shared" si="5"/>
        <v>188257199.76000002</v>
      </c>
      <c r="M65" s="30">
        <v>188207533</v>
      </c>
      <c r="N65" s="14">
        <f t="shared" si="4"/>
        <v>49666.760000020266</v>
      </c>
    </row>
    <row r="66" spans="1:14" ht="12.75">
      <c r="A66" s="35" t="s">
        <v>113</v>
      </c>
      <c r="B66" s="64">
        <v>65161</v>
      </c>
      <c r="C66" s="36" t="s">
        <v>219</v>
      </c>
      <c r="D66" s="12">
        <v>32283</v>
      </c>
      <c r="E66" s="12">
        <v>33053</v>
      </c>
      <c r="F66" s="13">
        <v>33165</v>
      </c>
      <c r="G66" s="13"/>
      <c r="H66" s="37">
        <f>+'Old Colony Life'!B60</f>
        <v>585504.1256483211</v>
      </c>
      <c r="I66" s="37">
        <f>+'Old Colony Life'!C60</f>
        <v>11826164.744351605</v>
      </c>
      <c r="J66" s="37">
        <f>+'Old Colony Life'!D60</f>
        <v>0</v>
      </c>
      <c r="K66" s="37">
        <f>+'Old Colony Life'!E60</f>
        <v>0</v>
      </c>
      <c r="L66" s="37">
        <f t="shared" si="5"/>
        <v>12411668.869999927</v>
      </c>
      <c r="M66" s="30">
        <v>12407694</v>
      </c>
      <c r="N66" s="14">
        <f t="shared" si="4"/>
        <v>3974.8699999265373</v>
      </c>
    </row>
    <row r="67" spans="1:14" ht="12.75">
      <c r="A67" s="35" t="s">
        <v>261</v>
      </c>
      <c r="B67" s="64">
        <v>69183</v>
      </c>
      <c r="C67" s="36" t="s">
        <v>262</v>
      </c>
      <c r="D67" s="59" t="s">
        <v>263</v>
      </c>
      <c r="E67" s="12">
        <v>34833</v>
      </c>
      <c r="F67" s="13">
        <v>34867</v>
      </c>
      <c r="G67" s="13"/>
      <c r="H67" s="37">
        <f>+Statesman!B60</f>
        <v>0</v>
      </c>
      <c r="I67" s="37">
        <f>+Statesman!C60</f>
        <v>0</v>
      </c>
      <c r="J67" s="37">
        <f>+Statesman!D60</f>
        <v>6849416.76</v>
      </c>
      <c r="K67" s="37">
        <f>+Statesman!E60</f>
        <v>0</v>
      </c>
      <c r="L67" s="37">
        <f t="shared" si="5"/>
        <v>6849416.76</v>
      </c>
      <c r="M67" s="30">
        <v>12763503</v>
      </c>
      <c r="N67" s="14">
        <f t="shared" si="4"/>
        <v>-5914086.24</v>
      </c>
    </row>
    <row r="68" spans="1:14" ht="12.75">
      <c r="A68" s="35" t="s">
        <v>116</v>
      </c>
      <c r="B68" s="64">
        <v>71080</v>
      </c>
      <c r="C68" s="36" t="s">
        <v>212</v>
      </c>
      <c r="D68" s="12">
        <v>32998</v>
      </c>
      <c r="E68" s="12">
        <v>33177</v>
      </c>
      <c r="F68" s="13">
        <v>33206</v>
      </c>
      <c r="G68" s="13"/>
      <c r="H68" s="37">
        <f>+'Summit National'!B60</f>
        <v>27273282.28895277</v>
      </c>
      <c r="I68" s="37">
        <f>+'Summit National'!C60</f>
        <v>15236635.58104722</v>
      </c>
      <c r="J68" s="37">
        <f>+'Summit National'!D60</f>
        <v>137935.1</v>
      </c>
      <c r="K68" s="37">
        <f>+'Summit National'!E60</f>
        <v>0</v>
      </c>
      <c r="L68" s="37">
        <f t="shared" si="5"/>
        <v>42647852.96999999</v>
      </c>
      <c r="M68" s="30">
        <v>42297247</v>
      </c>
      <c r="N68" s="14">
        <f t="shared" si="4"/>
        <v>350605.96999999136</v>
      </c>
    </row>
    <row r="69" spans="1:14" ht="12.75">
      <c r="A69" s="35" t="s">
        <v>89</v>
      </c>
      <c r="B69" s="64">
        <v>70181</v>
      </c>
      <c r="C69" s="36" t="s">
        <v>215</v>
      </c>
      <c r="D69" s="12">
        <v>33667</v>
      </c>
      <c r="E69" s="12">
        <v>34671</v>
      </c>
      <c r="F69" s="13">
        <v>35000</v>
      </c>
      <c r="G69" s="13"/>
      <c r="H69" s="37">
        <f>+Universe!B60</f>
        <v>0</v>
      </c>
      <c r="I69" s="37">
        <f>+Universe!C60</f>
        <v>0</v>
      </c>
      <c r="J69" s="37">
        <f>+Universe!D60</f>
        <v>8591331.148</v>
      </c>
      <c r="K69" s="37">
        <f>+Universe!E60</f>
        <v>0</v>
      </c>
      <c r="L69" s="37">
        <f t="shared" si="5"/>
        <v>8591331.148</v>
      </c>
      <c r="M69" s="30">
        <v>8567487</v>
      </c>
      <c r="N69" s="14">
        <f t="shared" si="4"/>
        <v>23844.148000000045</v>
      </c>
    </row>
    <row r="70" spans="1:14" ht="6.75" customHeight="1" thickBot="1">
      <c r="A70" s="35"/>
      <c r="B70" s="64"/>
      <c r="C70" s="36"/>
      <c r="D70" s="12"/>
      <c r="E70" s="13"/>
      <c r="F70" s="13"/>
      <c r="G70" s="13"/>
      <c r="H70" s="37"/>
      <c r="I70" s="37"/>
      <c r="J70" s="37"/>
      <c r="K70" s="37"/>
      <c r="L70" s="37"/>
      <c r="M70" s="30"/>
      <c r="N70" s="14"/>
    </row>
    <row r="71" spans="1:14" ht="13.5" thickBot="1">
      <c r="A71" s="38" t="s">
        <v>300</v>
      </c>
      <c r="B71" s="65"/>
      <c r="C71" s="39"/>
      <c r="D71" s="57"/>
      <c r="E71" s="15"/>
      <c r="F71" s="15"/>
      <c r="G71" s="15"/>
      <c r="H71" s="40">
        <f aca="true" t="shared" si="7" ref="H71:N71">SUM(H30:H70)</f>
        <v>291409311.63281715</v>
      </c>
      <c r="I71" s="40">
        <f t="shared" si="7"/>
        <v>834249012.2532037</v>
      </c>
      <c r="J71" s="40">
        <f t="shared" si="7"/>
        <v>159780231.83984545</v>
      </c>
      <c r="K71" s="40">
        <f t="shared" si="7"/>
        <v>23750508.425203674</v>
      </c>
      <c r="L71" s="40">
        <f t="shared" si="7"/>
        <v>1309189064.1510704</v>
      </c>
      <c r="M71" s="41">
        <f t="shared" si="7"/>
        <v>1352084298</v>
      </c>
      <c r="N71" s="42">
        <f t="shared" si="7"/>
        <v>-42895233.84892976</v>
      </c>
    </row>
    <row r="72" spans="1:14" ht="13.5" thickBot="1">
      <c r="A72" s="43"/>
      <c r="B72" s="67"/>
      <c r="C72" s="44"/>
      <c r="D72" s="12"/>
      <c r="E72" s="13"/>
      <c r="F72" s="13"/>
      <c r="G72" s="13"/>
      <c r="H72" s="37"/>
      <c r="I72" s="37"/>
      <c r="J72" s="37"/>
      <c r="K72" s="37"/>
      <c r="L72" s="37"/>
      <c r="M72" s="37"/>
      <c r="N72" s="37"/>
    </row>
    <row r="73" spans="1:14" ht="12.75">
      <c r="A73" s="31" t="s">
        <v>241</v>
      </c>
      <c r="B73" s="63"/>
      <c r="C73" s="32"/>
      <c r="D73" s="58"/>
      <c r="E73" s="11"/>
      <c r="F73" s="11"/>
      <c r="G73" s="11"/>
      <c r="H73" s="33"/>
      <c r="I73" s="33"/>
      <c r="J73" s="33"/>
      <c r="K73" s="33"/>
      <c r="L73" s="33"/>
      <c r="M73" s="34"/>
      <c r="N73" s="16"/>
    </row>
    <row r="74" spans="1:14" ht="6.75" customHeight="1">
      <c r="A74" s="35"/>
      <c r="B74" s="64"/>
      <c r="C74" s="36"/>
      <c r="D74" s="12"/>
      <c r="E74" s="13"/>
      <c r="F74" s="13"/>
      <c r="G74" s="13"/>
      <c r="H74" s="37"/>
      <c r="I74" s="37"/>
      <c r="J74" s="37"/>
      <c r="K74" s="37"/>
      <c r="L74" s="37"/>
      <c r="M74" s="30"/>
      <c r="N74" s="14"/>
    </row>
    <row r="75" spans="1:14" ht="12.75">
      <c r="A75" s="35" t="s">
        <v>95</v>
      </c>
      <c r="B75" s="66">
        <v>98825</v>
      </c>
      <c r="C75" s="36" t="s">
        <v>209</v>
      </c>
      <c r="D75" s="12">
        <v>32843</v>
      </c>
      <c r="E75" s="12">
        <v>33152</v>
      </c>
      <c r="F75" s="13">
        <v>33166</v>
      </c>
      <c r="G75" s="69">
        <v>35969</v>
      </c>
      <c r="H75" s="37">
        <f>+'Alabama Life'!B60</f>
        <v>2132766.5371148046</v>
      </c>
      <c r="I75" s="37">
        <f>+'Alabama Life'!C60</f>
        <v>1167729.204930902</v>
      </c>
      <c r="J75" s="37">
        <f>+'Alabama Life'!D60</f>
        <v>10255.534620960145</v>
      </c>
      <c r="K75" s="37">
        <f>+'Alabama Life'!E60</f>
        <v>0</v>
      </c>
      <c r="L75" s="37">
        <f aca="true" t="shared" si="8" ref="L75:L90">SUM(H75:K75)</f>
        <v>3310751.276666667</v>
      </c>
      <c r="M75" s="30">
        <v>3310751</v>
      </c>
      <c r="N75" s="14">
        <f aca="true" t="shared" si="9" ref="N75:N90">+L75-M75</f>
        <v>0.27666666684672236</v>
      </c>
    </row>
    <row r="76" spans="1:14" ht="12.75">
      <c r="A76" s="35" t="s">
        <v>96</v>
      </c>
      <c r="B76" s="64">
        <v>60356</v>
      </c>
      <c r="C76" s="36" t="s">
        <v>209</v>
      </c>
      <c r="D76" s="12">
        <v>32843</v>
      </c>
      <c r="E76" s="12">
        <v>33095</v>
      </c>
      <c r="F76" s="13">
        <v>33145</v>
      </c>
      <c r="G76" s="69">
        <v>35845</v>
      </c>
      <c r="H76" s="37">
        <f>+'American Educators'!B60</f>
        <v>227420.69281318595</v>
      </c>
      <c r="I76" s="37">
        <f>+'American Educators'!C60</f>
        <v>4589001.66256037</v>
      </c>
      <c r="J76" s="37">
        <f>+'American Educators'!D60</f>
        <v>109734.76129311165</v>
      </c>
      <c r="K76" s="37">
        <f>+'American Educators'!E60</f>
        <v>0</v>
      </c>
      <c r="L76" s="37">
        <f t="shared" si="8"/>
        <v>4926157.116666667</v>
      </c>
      <c r="M76" s="30">
        <v>4926157</v>
      </c>
      <c r="N76" s="14">
        <f t="shared" si="9"/>
        <v>0.11666666716337204</v>
      </c>
    </row>
    <row r="77" spans="1:14" ht="12.75">
      <c r="A77" s="35" t="s">
        <v>285</v>
      </c>
      <c r="B77" s="64">
        <v>61220</v>
      </c>
      <c r="C77" s="36" t="s">
        <v>262</v>
      </c>
      <c r="D77" s="12">
        <v>35199</v>
      </c>
      <c r="E77" s="12">
        <v>35234</v>
      </c>
      <c r="F77" s="13">
        <v>36106</v>
      </c>
      <c r="G77" s="13">
        <v>36256</v>
      </c>
      <c r="H77" s="37">
        <f>+'Bankers Commercial'!B60</f>
        <v>258962.1535589133</v>
      </c>
      <c r="I77" s="37">
        <f>+'Bankers Commercial'!C60</f>
        <v>0</v>
      </c>
      <c r="J77" s="37">
        <f>+'Bankers Commercial'!D60</f>
        <v>13564262.506441087</v>
      </c>
      <c r="K77" s="37">
        <f>+'Bankers Commercial'!E60</f>
        <v>0</v>
      </c>
      <c r="L77" s="37">
        <f>SUM(H77:K77)</f>
        <v>13823224.66</v>
      </c>
      <c r="M77" s="30">
        <v>15733274</v>
      </c>
      <c r="N77" s="14">
        <f t="shared" si="9"/>
        <v>-1910049.3399999999</v>
      </c>
    </row>
    <row r="78" spans="1:14" ht="12.75">
      <c r="A78" s="35" t="s">
        <v>102</v>
      </c>
      <c r="B78" s="64">
        <v>71382</v>
      </c>
      <c r="C78" s="36" t="s">
        <v>220</v>
      </c>
      <c r="D78" s="12">
        <v>32843</v>
      </c>
      <c r="E78" s="12">
        <v>33065</v>
      </c>
      <c r="F78" s="13">
        <v>33145</v>
      </c>
      <c r="G78" s="69">
        <v>35031</v>
      </c>
      <c r="H78" s="37">
        <f>+'Consolidated National'!B60</f>
        <v>8677556.552829113</v>
      </c>
      <c r="I78" s="37">
        <f>+'Consolidated National'!C60</f>
        <v>150895.20386665015</v>
      </c>
      <c r="J78" s="37">
        <f>+'Consolidated National'!D60</f>
        <v>24464.085099110336</v>
      </c>
      <c r="K78" s="37">
        <f>+'Consolidated National'!E60</f>
        <v>0</v>
      </c>
      <c r="L78" s="37">
        <f t="shared" si="8"/>
        <v>8852915.841794873</v>
      </c>
      <c r="M78" s="30">
        <v>8852916</v>
      </c>
      <c r="N78" s="14">
        <f t="shared" si="9"/>
        <v>-0.15820512734353542</v>
      </c>
    </row>
    <row r="79" spans="1:14" ht="12.75">
      <c r="A79" s="35" t="s">
        <v>247</v>
      </c>
      <c r="B79" s="64">
        <v>65447</v>
      </c>
      <c r="C79" s="36" t="s">
        <v>207</v>
      </c>
      <c r="D79" s="12">
        <v>31910</v>
      </c>
      <c r="E79" s="19" t="s">
        <v>0</v>
      </c>
      <c r="F79" s="19" t="s">
        <v>289</v>
      </c>
      <c r="G79" s="69">
        <v>35977</v>
      </c>
      <c r="H79" s="37">
        <f>+fcl!B60</f>
        <v>48717.667426843116</v>
      </c>
      <c r="I79" s="37">
        <f>+fcl!C60</f>
        <v>4547.882573156889</v>
      </c>
      <c r="J79" s="37">
        <f>+fcl!D60</f>
        <v>0</v>
      </c>
      <c r="K79" s="37">
        <f>+fcl!E60</f>
        <v>0</v>
      </c>
      <c r="L79" s="37">
        <f t="shared" si="8"/>
        <v>53265.55</v>
      </c>
      <c r="M79" s="30">
        <v>52994</v>
      </c>
      <c r="N79" s="14">
        <f t="shared" si="9"/>
        <v>271.5500000000029</v>
      </c>
    </row>
    <row r="80" spans="1:14" ht="12.75">
      <c r="A80" s="35" t="s">
        <v>200</v>
      </c>
      <c r="B80" s="64">
        <v>63517</v>
      </c>
      <c r="C80" s="36" t="s">
        <v>209</v>
      </c>
      <c r="D80" s="12">
        <v>33880</v>
      </c>
      <c r="E80" s="12">
        <v>34185</v>
      </c>
      <c r="F80" s="13" t="s">
        <v>289</v>
      </c>
      <c r="G80" s="13">
        <v>36145</v>
      </c>
      <c r="H80" s="37">
        <f>+'first natl'!B60</f>
        <v>0</v>
      </c>
      <c r="I80" s="37">
        <f>+'first natl'!C60</f>
        <v>0</v>
      </c>
      <c r="J80" s="37">
        <f>+'first natl'!D60</f>
        <v>227321.4400000003</v>
      </c>
      <c r="K80" s="37">
        <f>+'first natl'!E60</f>
        <v>0</v>
      </c>
      <c r="L80" s="37">
        <f>SUM(H80:K80)</f>
        <v>227321.4400000003</v>
      </c>
      <c r="M80" s="30">
        <v>238377</v>
      </c>
      <c r="N80" s="14">
        <f t="shared" si="9"/>
        <v>-11055.559999999707</v>
      </c>
    </row>
    <row r="81" spans="1:14" ht="12.75">
      <c r="A81" s="35" t="s">
        <v>105</v>
      </c>
      <c r="B81" s="64">
        <v>65374</v>
      </c>
      <c r="C81" s="36" t="s">
        <v>212</v>
      </c>
      <c r="D81" s="12">
        <v>31702</v>
      </c>
      <c r="E81" s="12">
        <v>31786</v>
      </c>
      <c r="F81" s="13">
        <v>32476</v>
      </c>
      <c r="G81" s="13">
        <v>36277</v>
      </c>
      <c r="H81" s="129" t="s">
        <v>260</v>
      </c>
      <c r="I81" s="129"/>
      <c r="J81" s="129"/>
      <c r="K81" s="129"/>
      <c r="L81" s="37">
        <f>SUM(H81:K81)</f>
        <v>0</v>
      </c>
      <c r="M81" s="30">
        <v>0</v>
      </c>
      <c r="N81" s="14">
        <f t="shared" si="9"/>
        <v>0</v>
      </c>
    </row>
    <row r="82" spans="1:14" ht="12.75">
      <c r="A82" s="35" t="s">
        <v>81</v>
      </c>
      <c r="B82" s="64">
        <v>66362</v>
      </c>
      <c r="C82" s="36" t="s">
        <v>208</v>
      </c>
      <c r="D82" s="12">
        <v>31973</v>
      </c>
      <c r="E82" s="12">
        <v>32814</v>
      </c>
      <c r="F82" s="13">
        <v>32992</v>
      </c>
      <c r="G82" s="69">
        <v>34879</v>
      </c>
      <c r="H82" s="37">
        <f>+'Mutual Benefit'!B60</f>
        <v>-351386.89430386317</v>
      </c>
      <c r="I82" s="37">
        <f>+'Mutual Benefit'!C60</f>
        <v>-1058075.108641963</v>
      </c>
      <c r="J82" s="37">
        <f>+'Mutual Benefit'!D60</f>
        <v>0</v>
      </c>
      <c r="K82" s="37">
        <f>+'Mutual Benefit'!E60</f>
        <v>-163878.68705389745</v>
      </c>
      <c r="L82" s="37">
        <f t="shared" si="8"/>
        <v>-1573340.6899997236</v>
      </c>
      <c r="M82" s="30">
        <v>-1676393</v>
      </c>
      <c r="N82" s="14">
        <f t="shared" si="9"/>
        <v>103052.31000027643</v>
      </c>
    </row>
    <row r="83" spans="1:14" ht="12.75">
      <c r="A83" s="35" t="s">
        <v>112</v>
      </c>
      <c r="B83" s="64">
        <v>66907</v>
      </c>
      <c r="C83" s="36" t="s">
        <v>208</v>
      </c>
      <c r="D83" s="12">
        <v>32024</v>
      </c>
      <c r="E83" s="12">
        <v>32731</v>
      </c>
      <c r="F83" s="13">
        <v>32759</v>
      </c>
      <c r="G83" s="69">
        <v>34706</v>
      </c>
      <c r="H83" s="37">
        <f>+'New Jersey Life'!B60</f>
        <v>81850472.27</v>
      </c>
      <c r="I83" s="37">
        <f>+'New Jersey Life'!C60</f>
        <v>0</v>
      </c>
      <c r="J83" s="37">
        <f>+'New Jersey Life'!D60</f>
        <v>0</v>
      </c>
      <c r="K83" s="37">
        <f>+'New Jersey Life'!E60</f>
        <v>0</v>
      </c>
      <c r="L83" s="37">
        <f t="shared" si="8"/>
        <v>81850472.27</v>
      </c>
      <c r="M83" s="30">
        <v>81850340</v>
      </c>
      <c r="N83" s="14">
        <f t="shared" si="9"/>
        <v>132.26999999582767</v>
      </c>
    </row>
    <row r="84" spans="1:14" ht="12.75">
      <c r="A84" s="35" t="s">
        <v>114</v>
      </c>
      <c r="B84" s="64">
        <v>67229</v>
      </c>
      <c r="C84" s="36" t="s">
        <v>227</v>
      </c>
      <c r="D84" s="12">
        <v>32191</v>
      </c>
      <c r="E84" s="12">
        <v>32462</v>
      </c>
      <c r="F84" s="13">
        <v>32567</v>
      </c>
      <c r="G84" s="69">
        <v>33911</v>
      </c>
      <c r="H84" s="37">
        <f>+'Old Faithful'!B60</f>
        <v>649614.1490646908</v>
      </c>
      <c r="I84" s="37">
        <f>+'Old Faithful'!C60</f>
        <v>760345.0360545948</v>
      </c>
      <c r="J84" s="37">
        <f>+'Old Faithful'!D60</f>
        <v>64158.49398071407</v>
      </c>
      <c r="K84" s="37">
        <f>+'Old Faithful'!E60</f>
        <v>0</v>
      </c>
      <c r="L84" s="37">
        <f t="shared" si="8"/>
        <v>1474117.6790999998</v>
      </c>
      <c r="M84" s="30">
        <v>1474118</v>
      </c>
      <c r="N84" s="14">
        <f t="shared" si="9"/>
        <v>-0.32090000016614795</v>
      </c>
    </row>
    <row r="85" spans="1:14" ht="12.75">
      <c r="A85" s="35" t="s">
        <v>115</v>
      </c>
      <c r="B85" s="64">
        <v>72842</v>
      </c>
      <c r="C85" s="36" t="s">
        <v>207</v>
      </c>
      <c r="D85" s="12">
        <v>31391</v>
      </c>
      <c r="E85" s="12">
        <v>33003</v>
      </c>
      <c r="F85" s="13">
        <v>33003</v>
      </c>
      <c r="G85" s="69">
        <v>35062</v>
      </c>
      <c r="H85" s="37">
        <f>+'Pacific Standard'!B60</f>
        <v>12292075.87165805</v>
      </c>
      <c r="I85" s="37">
        <f>+'Pacific Standard'!C60</f>
        <v>16141195.658341948</v>
      </c>
      <c r="J85" s="37">
        <f>+'Pacific Standard'!D60</f>
        <v>0</v>
      </c>
      <c r="K85" s="37">
        <f>+'Pacific Standard'!E60</f>
        <v>0</v>
      </c>
      <c r="L85" s="37">
        <f t="shared" si="8"/>
        <v>28433271.529999997</v>
      </c>
      <c r="M85" s="30">
        <v>28425195</v>
      </c>
      <c r="N85" s="14">
        <f t="shared" si="9"/>
        <v>8076.529999997467</v>
      </c>
    </row>
    <row r="86" spans="1:14" ht="12.75">
      <c r="A86" s="35" t="s">
        <v>256</v>
      </c>
      <c r="B86" s="64">
        <v>64220</v>
      </c>
      <c r="C86" s="36" t="s">
        <v>222</v>
      </c>
      <c r="D86" s="12">
        <v>34832</v>
      </c>
      <c r="E86" s="128" t="s">
        <v>291</v>
      </c>
      <c r="F86" s="128"/>
      <c r="G86" s="69">
        <v>35047</v>
      </c>
      <c r="H86" s="37">
        <f>+Settlers!B60</f>
        <v>101244.24722669797</v>
      </c>
      <c r="I86" s="37">
        <f>+Settlers!C60</f>
        <v>0</v>
      </c>
      <c r="J86" s="37">
        <f>+Settlers!D60</f>
        <v>26320.75277330203</v>
      </c>
      <c r="K86" s="37">
        <f>+Settlers!E60</f>
        <v>0</v>
      </c>
      <c r="L86" s="37">
        <f t="shared" si="8"/>
        <v>127565</v>
      </c>
      <c r="M86" s="30">
        <v>127565</v>
      </c>
      <c r="N86" s="14">
        <f t="shared" si="9"/>
        <v>0</v>
      </c>
    </row>
    <row r="87" spans="1:14" ht="12.75" customHeight="1">
      <c r="A87" s="35" t="s">
        <v>88</v>
      </c>
      <c r="B87" s="64">
        <v>69302</v>
      </c>
      <c r="C87" s="36" t="s">
        <v>224</v>
      </c>
      <c r="D87" s="12"/>
      <c r="E87" s="12">
        <v>33430</v>
      </c>
      <c r="F87" s="13" t="s">
        <v>289</v>
      </c>
      <c r="G87" s="69">
        <v>35196</v>
      </c>
      <c r="H87" s="37">
        <f>+supreme!B60</f>
        <v>33126.82816519296</v>
      </c>
      <c r="I87" s="37">
        <f>+supreme!C60</f>
        <v>0</v>
      </c>
      <c r="J87" s="37">
        <f>+supreme!D60</f>
        <v>11425.251834807048</v>
      </c>
      <c r="K87" s="37">
        <f>+supreme!E60</f>
        <v>0</v>
      </c>
      <c r="L87" s="37">
        <f t="shared" si="8"/>
        <v>44552.08</v>
      </c>
      <c r="M87" s="30">
        <v>44027</v>
      </c>
      <c r="N87" s="14">
        <f t="shared" si="9"/>
        <v>525.0800000000017</v>
      </c>
    </row>
    <row r="88" spans="1:14" ht="12.75">
      <c r="A88" s="35" t="s">
        <v>117</v>
      </c>
      <c r="B88" s="64">
        <v>88188</v>
      </c>
      <c r="C88" s="36" t="s">
        <v>228</v>
      </c>
      <c r="D88" s="12">
        <v>31717</v>
      </c>
      <c r="E88" s="12">
        <v>32107</v>
      </c>
      <c r="F88" s="13">
        <v>32446</v>
      </c>
      <c r="G88" s="69">
        <v>34681</v>
      </c>
      <c r="H88" s="37">
        <f>+underwriters!B60</f>
        <v>0</v>
      </c>
      <c r="I88" s="37">
        <f>+underwriters!C60</f>
        <v>0</v>
      </c>
      <c r="J88" s="37">
        <f>+underwriters!D60</f>
        <v>8106994</v>
      </c>
      <c r="K88" s="37">
        <f>+underwriters!E60</f>
        <v>0</v>
      </c>
      <c r="L88" s="37">
        <f t="shared" si="8"/>
        <v>8106994</v>
      </c>
      <c r="M88" s="30">
        <v>8106994</v>
      </c>
      <c r="N88" s="14">
        <f t="shared" si="9"/>
        <v>0</v>
      </c>
    </row>
    <row r="89" spans="1:14" ht="12.75">
      <c r="A89" s="35" t="s">
        <v>118</v>
      </c>
      <c r="B89" s="64">
        <v>68055</v>
      </c>
      <c r="C89" s="36" t="s">
        <v>210</v>
      </c>
      <c r="D89" s="12">
        <v>32410</v>
      </c>
      <c r="E89" s="12">
        <v>32550</v>
      </c>
      <c r="F89" s="13">
        <v>32746</v>
      </c>
      <c r="G89" s="13">
        <v>36106</v>
      </c>
      <c r="H89" s="37">
        <f>+Unison!B60</f>
        <v>3370049.977671993</v>
      </c>
      <c r="I89" s="37">
        <f>+Unison!C60</f>
        <v>10144818.211679023</v>
      </c>
      <c r="J89" s="37">
        <f>+Unison!D60</f>
        <v>4182.889562531047</v>
      </c>
      <c r="K89" s="37">
        <f>+Unison!E60</f>
        <v>0</v>
      </c>
      <c r="L89" s="37">
        <f>SUM(H89:K89)</f>
        <v>13519051.078913545</v>
      </c>
      <c r="M89" s="30">
        <v>15242034</v>
      </c>
      <c r="N89" s="14">
        <f t="shared" si="9"/>
        <v>-1722982.9210864548</v>
      </c>
    </row>
    <row r="90" spans="1:14" ht="12.75">
      <c r="A90" s="35" t="s">
        <v>119</v>
      </c>
      <c r="B90" s="64">
        <v>93238</v>
      </c>
      <c r="C90" s="36" t="s">
        <v>211</v>
      </c>
      <c r="D90" s="12">
        <v>32898</v>
      </c>
      <c r="E90" s="12">
        <v>33194</v>
      </c>
      <c r="F90" s="13">
        <v>33146</v>
      </c>
      <c r="G90" s="69">
        <v>35635</v>
      </c>
      <c r="H90" s="37">
        <f>+'United Republic'!B60</f>
        <v>13790.240892605381</v>
      </c>
      <c r="I90" s="37">
        <f>+'United Republic'!C60</f>
        <v>210.5235818558881</v>
      </c>
      <c r="J90" s="37">
        <f>+'United Republic'!D60</f>
        <v>0</v>
      </c>
      <c r="K90" s="37">
        <f>+'United Republic'!E60</f>
        <v>29057.63552553873</v>
      </c>
      <c r="L90" s="37">
        <f t="shared" si="8"/>
        <v>43058.4</v>
      </c>
      <c r="M90" s="30">
        <v>43058</v>
      </c>
      <c r="N90" s="14">
        <f t="shared" si="9"/>
        <v>0.4000000000014552</v>
      </c>
    </row>
    <row r="91" spans="1:14" ht="6.75" customHeight="1" thickBot="1">
      <c r="A91" s="35"/>
      <c r="B91" s="64"/>
      <c r="C91" s="36"/>
      <c r="D91" s="12"/>
      <c r="E91" s="12"/>
      <c r="F91" s="13"/>
      <c r="G91" s="13"/>
      <c r="H91" s="37"/>
      <c r="I91" s="37"/>
      <c r="J91" s="37"/>
      <c r="K91" s="37"/>
      <c r="L91" s="37"/>
      <c r="M91" s="30"/>
      <c r="N91" s="14"/>
    </row>
    <row r="92" spans="1:14" ht="13.5" thickBot="1">
      <c r="A92" s="38" t="s">
        <v>242</v>
      </c>
      <c r="B92" s="65"/>
      <c r="C92" s="39"/>
      <c r="D92" s="57"/>
      <c r="E92" s="15"/>
      <c r="F92" s="15"/>
      <c r="G92" s="15"/>
      <c r="H92" s="40">
        <f aca="true" t="shared" si="10" ref="H92:N92">SUM(H74:H91)</f>
        <v>109304410.29411823</v>
      </c>
      <c r="I92" s="40">
        <f t="shared" si="10"/>
        <v>31900668.274946537</v>
      </c>
      <c r="J92" s="40">
        <f t="shared" si="10"/>
        <v>22149119.715605624</v>
      </c>
      <c r="K92" s="40">
        <f t="shared" si="10"/>
        <v>-134821.05152835872</v>
      </c>
      <c r="L92" s="40">
        <f t="shared" si="10"/>
        <v>163219377.23314205</v>
      </c>
      <c r="M92" s="41">
        <f t="shared" si="10"/>
        <v>166751407</v>
      </c>
      <c r="N92" s="42">
        <f t="shared" si="10"/>
        <v>-3532029.7668579784</v>
      </c>
    </row>
    <row r="93" ht="13.5" thickBot="1">
      <c r="M93" s="7"/>
    </row>
    <row r="94" spans="1:14" ht="13.5" thickBot="1">
      <c r="A94" s="38" t="s">
        <v>120</v>
      </c>
      <c r="B94" s="65"/>
      <c r="C94" s="39"/>
      <c r="D94" s="57"/>
      <c r="E94" s="15"/>
      <c r="F94" s="15"/>
      <c r="G94" s="15"/>
      <c r="H94" s="40">
        <f aca="true" t="shared" si="11" ref="H94:N94">+H9+H21+H27+H71+H92</f>
        <v>1532203881.1448052</v>
      </c>
      <c r="I94" s="40">
        <f t="shared" si="11"/>
        <v>2625774173.5533543</v>
      </c>
      <c r="J94" s="40">
        <f t="shared" si="11"/>
        <v>200436209.47234803</v>
      </c>
      <c r="K94" s="40">
        <f t="shared" si="11"/>
        <v>55659361.78206356</v>
      </c>
      <c r="L94" s="40">
        <f t="shared" si="11"/>
        <v>4414073625.952571</v>
      </c>
      <c r="M94" s="41">
        <f t="shared" si="11"/>
        <v>4274684700</v>
      </c>
      <c r="N94" s="42">
        <f t="shared" si="11"/>
        <v>139388925.9525708</v>
      </c>
    </row>
    <row r="95" spans="8:13" ht="12.75" hidden="1">
      <c r="H95" s="7">
        <f>+'total summary'!B66</f>
        <v>1532203881.1448047</v>
      </c>
      <c r="I95" s="7">
        <f>+'total summary'!C66</f>
        <v>2625774173.553354</v>
      </c>
      <c r="J95" s="7">
        <f>+'total summary'!D66</f>
        <v>200436209.472348</v>
      </c>
      <c r="K95" s="7">
        <f>+'total summary'!E66</f>
        <v>55659361.78206355</v>
      </c>
      <c r="L95" s="7">
        <f>+'total summary'!F66</f>
        <v>4414073625.952572</v>
      </c>
      <c r="M95" s="6">
        <v>4274684695</v>
      </c>
    </row>
    <row r="96" spans="8:13" ht="12.75" hidden="1">
      <c r="H96" s="7">
        <f aca="true" t="shared" si="12" ref="H96:M96">+H94-H95</f>
        <v>0</v>
      </c>
      <c r="I96" s="7">
        <f t="shared" si="12"/>
        <v>0</v>
      </c>
      <c r="J96" s="7">
        <f t="shared" si="12"/>
        <v>0</v>
      </c>
      <c r="K96" s="7">
        <f t="shared" si="12"/>
        <v>0</v>
      </c>
      <c r="L96" s="7">
        <f t="shared" si="12"/>
        <v>0</v>
      </c>
      <c r="M96" s="7">
        <f t="shared" si="12"/>
        <v>5</v>
      </c>
    </row>
    <row r="97" ht="12.75" hidden="1"/>
    <row r="98" ht="12.75" hidden="1">
      <c r="L98" s="7" t="s">
        <v>0</v>
      </c>
    </row>
    <row r="99" spans="1:12" ht="12.75" hidden="1">
      <c r="A99" s="22" t="s">
        <v>121</v>
      </c>
      <c r="B99" s="60"/>
      <c r="C99" s="23"/>
      <c r="L99" s="7" t="s">
        <v>0</v>
      </c>
    </row>
    <row r="100" ht="12.75" hidden="1"/>
    <row r="101" spans="1:12" ht="12.75" hidden="1">
      <c r="A101" s="7" t="s">
        <v>122</v>
      </c>
      <c r="E101" s="17"/>
      <c r="H101" s="7" t="s">
        <v>123</v>
      </c>
      <c r="L101" s="7">
        <f aca="true" t="shared" si="13" ref="L101:L117">SUM(H101:K101)</f>
        <v>0</v>
      </c>
    </row>
    <row r="102" spans="1:12" ht="12.75" hidden="1">
      <c r="A102" s="7" t="s">
        <v>124</v>
      </c>
      <c r="E102" s="17"/>
      <c r="H102" s="7" t="s">
        <v>123</v>
      </c>
      <c r="L102" s="7">
        <f t="shared" si="13"/>
        <v>0</v>
      </c>
    </row>
    <row r="103" spans="1:12" ht="12.75" hidden="1">
      <c r="A103" s="7" t="s">
        <v>125</v>
      </c>
      <c r="E103" s="17"/>
      <c r="H103" s="7" t="s">
        <v>123</v>
      </c>
      <c r="L103" s="7">
        <f t="shared" si="13"/>
        <v>0</v>
      </c>
    </row>
    <row r="104" spans="1:12" ht="12.75" hidden="1">
      <c r="A104" s="7" t="s">
        <v>126</v>
      </c>
      <c r="E104" s="17"/>
      <c r="H104" s="7" t="s">
        <v>123</v>
      </c>
      <c r="L104" s="7">
        <f t="shared" si="13"/>
        <v>0</v>
      </c>
    </row>
    <row r="105" spans="1:12" ht="12.75" hidden="1">
      <c r="A105" s="7" t="s">
        <v>127</v>
      </c>
      <c r="E105" s="17"/>
      <c r="H105" s="7" t="s">
        <v>123</v>
      </c>
      <c r="L105" s="7">
        <f t="shared" si="13"/>
        <v>0</v>
      </c>
    </row>
    <row r="106" spans="1:12" ht="12.75" hidden="1">
      <c r="A106" s="7" t="s">
        <v>128</v>
      </c>
      <c r="E106" s="17"/>
      <c r="H106" s="7" t="s">
        <v>123</v>
      </c>
      <c r="L106" s="7">
        <f t="shared" si="13"/>
        <v>0</v>
      </c>
    </row>
    <row r="107" spans="1:12" ht="12.75" hidden="1">
      <c r="A107" s="7" t="s">
        <v>129</v>
      </c>
      <c r="E107" s="17"/>
      <c r="H107" s="7" t="s">
        <v>123</v>
      </c>
      <c r="L107" s="7">
        <f t="shared" si="13"/>
        <v>0</v>
      </c>
    </row>
    <row r="108" spans="1:12" ht="12.75" hidden="1">
      <c r="A108" s="7" t="s">
        <v>130</v>
      </c>
      <c r="E108" s="17"/>
      <c r="H108" s="7" t="s">
        <v>123</v>
      </c>
      <c r="L108" s="7">
        <f t="shared" si="13"/>
        <v>0</v>
      </c>
    </row>
    <row r="109" spans="1:12" ht="12.75" hidden="1">
      <c r="A109" s="7" t="s">
        <v>131</v>
      </c>
      <c r="E109" s="17"/>
      <c r="H109" s="7" t="s">
        <v>123</v>
      </c>
      <c r="L109" s="7">
        <f t="shared" si="13"/>
        <v>0</v>
      </c>
    </row>
    <row r="110" spans="1:12" ht="12.75" hidden="1">
      <c r="A110" s="7" t="s">
        <v>132</v>
      </c>
      <c r="E110" s="17"/>
      <c r="H110" s="7" t="s">
        <v>123</v>
      </c>
      <c r="L110" s="7">
        <f t="shared" si="13"/>
        <v>0</v>
      </c>
    </row>
    <row r="111" spans="1:12" ht="12.75" hidden="1">
      <c r="A111" s="7" t="s">
        <v>133</v>
      </c>
      <c r="E111" s="17"/>
      <c r="H111" s="7" t="s">
        <v>123</v>
      </c>
      <c r="L111" s="7">
        <f t="shared" si="13"/>
        <v>0</v>
      </c>
    </row>
    <row r="112" spans="1:12" ht="12.75" hidden="1">
      <c r="A112" s="7" t="s">
        <v>134</v>
      </c>
      <c r="E112" s="17"/>
      <c r="H112" s="7" t="s">
        <v>123</v>
      </c>
      <c r="L112" s="7">
        <f t="shared" si="13"/>
        <v>0</v>
      </c>
    </row>
    <row r="113" spans="1:12" ht="12.75" hidden="1">
      <c r="A113" s="7" t="s">
        <v>135</v>
      </c>
      <c r="E113" s="17"/>
      <c r="H113" s="7" t="s">
        <v>123</v>
      </c>
      <c r="L113" s="7">
        <f t="shared" si="13"/>
        <v>0</v>
      </c>
    </row>
    <row r="114" spans="1:12" ht="12.75" hidden="1">
      <c r="A114" s="7" t="s">
        <v>136</v>
      </c>
      <c r="E114" s="17"/>
      <c r="H114" s="7" t="s">
        <v>123</v>
      </c>
      <c r="L114" s="7">
        <f t="shared" si="13"/>
        <v>0</v>
      </c>
    </row>
    <row r="115" spans="1:12" ht="12.75" hidden="1">
      <c r="A115" s="7" t="s">
        <v>137</v>
      </c>
      <c r="E115" s="17"/>
      <c r="H115" s="7" t="s">
        <v>123</v>
      </c>
      <c r="L115" s="7">
        <f t="shared" si="13"/>
        <v>0</v>
      </c>
    </row>
    <row r="116" spans="1:12" ht="12.75" hidden="1">
      <c r="A116" s="7" t="s">
        <v>138</v>
      </c>
      <c r="E116" s="17"/>
      <c r="H116" s="7" t="s">
        <v>123</v>
      </c>
      <c r="L116" s="7">
        <f t="shared" si="13"/>
        <v>0</v>
      </c>
    </row>
    <row r="117" spans="1:12" ht="12.75" hidden="1">
      <c r="A117" s="7" t="s">
        <v>139</v>
      </c>
      <c r="E117" s="17"/>
      <c r="H117" s="7" t="s">
        <v>140</v>
      </c>
      <c r="L117" s="7">
        <f t="shared" si="13"/>
        <v>0</v>
      </c>
    </row>
    <row r="118" ht="12.75" hidden="1">
      <c r="L118" s="7" t="s">
        <v>0</v>
      </c>
    </row>
    <row r="119" ht="12.75" hidden="1">
      <c r="L119" s="7" t="s">
        <v>0</v>
      </c>
    </row>
    <row r="120" ht="12.75" hidden="1">
      <c r="L120" s="7" t="s">
        <v>0</v>
      </c>
    </row>
    <row r="121" ht="12.75" hidden="1">
      <c r="L121" s="7" t="s">
        <v>0</v>
      </c>
    </row>
    <row r="122" ht="12.75" hidden="1">
      <c r="L122" s="7" t="s">
        <v>0</v>
      </c>
    </row>
    <row r="123" ht="12.75" hidden="1">
      <c r="L123" s="7" t="s">
        <v>0</v>
      </c>
    </row>
    <row r="124" ht="12.75" hidden="1">
      <c r="L124" s="7" t="s">
        <v>0</v>
      </c>
    </row>
  </sheetData>
  <mergeCells count="7">
    <mergeCell ref="E13:F13"/>
    <mergeCell ref="E60:F60"/>
    <mergeCell ref="E86:F86"/>
    <mergeCell ref="H43:K43"/>
    <mergeCell ref="H41:K41"/>
    <mergeCell ref="H81:K81"/>
    <mergeCell ref="H17:K17"/>
  </mergeCells>
  <printOptions horizontalCentered="1" verticalCentered="1"/>
  <pageMargins left="0" right="0" top="0.5" bottom="0.5" header="0.18" footer="0.25"/>
  <pageSetup horizontalDpi="600" verticalDpi="600" orientation="landscape" scale="65" r:id="rId1"/>
  <headerFooter alignWithMargins="0">
    <oddHeader xml:space="preserve">&amp;L&amp;"Geneva,Bold"&amp;D&amp;C&amp;"Geneva,Bold Italic"Overview Open and Closed Insolvencies
Estimated GA Costs
&amp;R&amp;"Geneva,Bold"UNAUDITED
©  NOLHGA </oddHeader>
    <oddFooter>&amp;L&amp;"Geneva,Bold"For member company and GA use only.  The data utilizes estimates and excludes many costs incurred directly by GAs.  It MAY NOT be utilized in protesting actual GA assessments.&amp;R&amp;"Geneva,Bold"UNAUDITED
@ NOLHGA</oddFooter>
  </headerFooter>
  <rowBreaks count="2" manualBreakCount="2">
    <brk id="27" max="13" man="1"/>
    <brk id="72" max="14" man="1"/>
  </rowBreaks>
</worksheet>
</file>

<file path=xl/worksheets/sheet63.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D22" sqref="D22"/>
    </sheetView>
  </sheetViews>
  <sheetFormatPr defaultColWidth="9.00390625" defaultRowHeight="12.75"/>
  <cols>
    <col min="1" max="1" width="16.25390625" style="7" bestFit="1" customWidth="1"/>
    <col min="2" max="3" width="15.00390625" style="7" bestFit="1" customWidth="1"/>
    <col min="4" max="4" width="6.25390625" style="7" bestFit="1" customWidth="1"/>
    <col min="5" max="5" width="14.375" style="7" bestFit="1" customWidth="1"/>
    <col min="6" max="6" width="15.00390625" style="7" bestFit="1" customWidth="1"/>
    <col min="7" max="7" width="2.75390625" style="7" customWidth="1"/>
    <col min="8" max="8" width="22.75390625" style="7" customWidth="1"/>
    <col min="9" max="9" width="15.00390625" style="6" bestFit="1" customWidth="1"/>
    <col min="10" max="16384" width="11.375" style="7" customWidth="1"/>
  </cols>
  <sheetData>
    <row r="1" spans="1:6" ht="12.75">
      <c r="A1" s="130" t="s">
        <v>141</v>
      </c>
      <c r="B1" s="130"/>
      <c r="C1" s="130"/>
      <c r="D1" s="130"/>
      <c r="E1" s="130"/>
      <c r="F1" s="130"/>
    </row>
    <row r="2" ht="12.75">
      <c r="A2" s="4" t="s">
        <v>0</v>
      </c>
    </row>
    <row r="3" spans="2:5" ht="12.75">
      <c r="B3" s="20"/>
      <c r="C3" s="20" t="s">
        <v>1</v>
      </c>
      <c r="E3" s="20" t="s">
        <v>2</v>
      </c>
    </row>
    <row r="4" spans="1:6" ht="12.75">
      <c r="A4" s="7" t="s">
        <v>0</v>
      </c>
      <c r="B4" s="20" t="s">
        <v>3</v>
      </c>
      <c r="C4" s="20" t="s">
        <v>4</v>
      </c>
      <c r="D4" s="20" t="s">
        <v>5</v>
      </c>
      <c r="E4" s="20" t="s">
        <v>4</v>
      </c>
      <c r="F4" s="20" t="s">
        <v>6</v>
      </c>
    </row>
    <row r="5" ht="12.75">
      <c r="A5" s="37"/>
    </row>
    <row r="6" spans="1:6" ht="12.75">
      <c r="A6" s="37" t="s">
        <v>7</v>
      </c>
      <c r="B6" s="6">
        <f>SUM(ELIC!B6)</f>
        <v>10979501.318232069</v>
      </c>
      <c r="C6" s="6">
        <f>SUM(ELIC!C6)</f>
        <v>20650315.808582034</v>
      </c>
      <c r="D6" s="6">
        <f>SUM(ELIC!D6)</f>
        <v>0</v>
      </c>
      <c r="E6" s="6">
        <f>SUM(ELIC!E6)</f>
        <v>0</v>
      </c>
      <c r="F6" s="6">
        <f>SUM(B6:E6)</f>
        <v>31629817.126814105</v>
      </c>
    </row>
    <row r="7" spans="1:9" ht="12.75">
      <c r="A7" s="37" t="s">
        <v>9</v>
      </c>
      <c r="B7" s="6">
        <f>SUM(ELIC!B7)</f>
        <v>416038.00603021926</v>
      </c>
      <c r="C7" s="6">
        <f>SUM(ELIC!C7)</f>
        <v>4346544.611435662</v>
      </c>
      <c r="D7" s="6">
        <f>SUM(ELIC!D7)</f>
        <v>0</v>
      </c>
      <c r="E7" s="6">
        <f>SUM(ELIC!E7)</f>
        <v>0</v>
      </c>
      <c r="F7" s="6">
        <f aca="true" t="shared" si="0" ref="F7:F22">SUM(B7:E7)</f>
        <v>4762582.617465882</v>
      </c>
      <c r="H7" s="7" t="s">
        <v>143</v>
      </c>
      <c r="I7" s="6">
        <f>+summary!L7</f>
        <v>2771690018.2833586</v>
      </c>
    </row>
    <row r="8" spans="1:6" ht="12.75">
      <c r="A8" s="37" t="s">
        <v>10</v>
      </c>
      <c r="B8" s="6">
        <f>SUM(ELIC!B8)</f>
        <v>19090165.74023355</v>
      </c>
      <c r="C8" s="6">
        <f>SUM(ELIC!C8)</f>
        <v>24441796.038321994</v>
      </c>
      <c r="D8" s="6">
        <f>SUM(ELIC!D8)</f>
        <v>0</v>
      </c>
      <c r="E8" s="6">
        <f>SUM(ELIC!E8)</f>
        <v>0</v>
      </c>
      <c r="F8" s="6">
        <f t="shared" si="0"/>
        <v>43531961.77855554</v>
      </c>
    </row>
    <row r="9" spans="1:6" ht="12.75">
      <c r="A9" s="37" t="s">
        <v>11</v>
      </c>
      <c r="B9" s="6">
        <f>SUM(ELIC!B9)</f>
        <v>9890501.495172037</v>
      </c>
      <c r="C9" s="6">
        <f>SUM(ELIC!C9)</f>
        <v>5880811.703552817</v>
      </c>
      <c r="D9" s="6">
        <f>SUM(ELIC!D9)</f>
        <v>0</v>
      </c>
      <c r="E9" s="6">
        <f>SUM(ELIC!E9)</f>
        <v>52785.83772188031</v>
      </c>
      <c r="F9" s="6">
        <f t="shared" si="0"/>
        <v>15824099.036446735</v>
      </c>
    </row>
    <row r="10" spans="1:9" ht="12.75">
      <c r="A10" s="37" t="s">
        <v>12</v>
      </c>
      <c r="B10" s="6">
        <f>SUM(ELIC!B10)</f>
        <v>259756293.05533233</v>
      </c>
      <c r="C10" s="6">
        <f>SUM(ELIC!C10)</f>
        <v>421942219.3316034</v>
      </c>
      <c r="D10" s="6">
        <f>SUM(ELIC!D10)</f>
        <v>0</v>
      </c>
      <c r="E10" s="6">
        <f>SUM(ELIC!E10)</f>
        <v>0</v>
      </c>
      <c r="F10" s="6">
        <f t="shared" si="0"/>
        <v>681698512.3869357</v>
      </c>
      <c r="H10" s="7" t="s">
        <v>6</v>
      </c>
      <c r="I10" s="6">
        <f>SUM(I7:I7)</f>
        <v>2771690018.2833586</v>
      </c>
    </row>
    <row r="11" spans="1:9" ht="12.75">
      <c r="A11" s="37" t="s">
        <v>14</v>
      </c>
      <c r="B11" s="6">
        <f>SUM(ELIC!B11)</f>
        <v>0</v>
      </c>
      <c r="C11" s="6">
        <f>SUM(ELIC!C11)</f>
        <v>0</v>
      </c>
      <c r="D11" s="6">
        <f>SUM(ELIC!D11)</f>
        <v>0</v>
      </c>
      <c r="E11" s="6">
        <f>SUM(ELIC!E11)</f>
        <v>0</v>
      </c>
      <c r="F11" s="6">
        <f t="shared" si="0"/>
        <v>0</v>
      </c>
      <c r="H11" s="7" t="s">
        <v>42</v>
      </c>
      <c r="I11" s="6">
        <f>+F65</f>
        <v>2771690018.2833586</v>
      </c>
    </row>
    <row r="12" spans="1:6" ht="12.75">
      <c r="A12" s="37" t="s">
        <v>15</v>
      </c>
      <c r="B12" s="6">
        <f>SUM(ELIC!B12)</f>
        <v>0</v>
      </c>
      <c r="C12" s="6">
        <f>SUM(ELIC!C12)</f>
        <v>0</v>
      </c>
      <c r="D12" s="6">
        <f>SUM(ELIC!D12)</f>
        <v>0</v>
      </c>
      <c r="E12" s="6">
        <f>SUM(ELIC!E12)</f>
        <v>0</v>
      </c>
      <c r="F12" s="6">
        <f t="shared" si="0"/>
        <v>0</v>
      </c>
    </row>
    <row r="13" spans="1:6" ht="12.75">
      <c r="A13" s="37" t="s">
        <v>17</v>
      </c>
      <c r="B13" s="6">
        <f>SUM(ELIC!B13)</f>
        <v>3567754.928712973</v>
      </c>
      <c r="C13" s="6">
        <f>SUM(ELIC!C13)</f>
        <v>3850543.1188780926</v>
      </c>
      <c r="D13" s="6">
        <f>SUM(ELIC!D13)</f>
        <v>0</v>
      </c>
      <c r="E13" s="6">
        <f>SUM(ELIC!E13)</f>
        <v>102467.91602636057</v>
      </c>
      <c r="F13" s="6">
        <f t="shared" si="0"/>
        <v>7520765.963617426</v>
      </c>
    </row>
    <row r="14" spans="1:6" ht="12.75">
      <c r="A14" s="37" t="s">
        <v>19</v>
      </c>
      <c r="B14" s="6">
        <f>SUM(ELIC!B14)</f>
        <v>0</v>
      </c>
      <c r="C14" s="6">
        <f>SUM(ELIC!C14)</f>
        <v>0</v>
      </c>
      <c r="D14" s="6">
        <f>SUM(ELIC!D14)</f>
        <v>0</v>
      </c>
      <c r="E14" s="6">
        <f>SUM(ELIC!E14)</f>
        <v>0</v>
      </c>
      <c r="F14" s="6">
        <f t="shared" si="0"/>
        <v>0</v>
      </c>
    </row>
    <row r="15" spans="1:9" ht="12.75">
      <c r="A15" s="37" t="s">
        <v>21</v>
      </c>
      <c r="B15" s="6">
        <f>SUM(ELIC!B15)</f>
        <v>94353523.39976905</v>
      </c>
      <c r="C15" s="6">
        <f>SUM(ELIC!C15)</f>
        <v>100464524.54957275</v>
      </c>
      <c r="D15" s="6">
        <f>SUM(ELIC!D15)</f>
        <v>0</v>
      </c>
      <c r="E15" s="6">
        <f>SUM(ELIC!E15)</f>
        <v>0</v>
      </c>
      <c r="F15" s="6">
        <f t="shared" si="0"/>
        <v>194818047.9493418</v>
      </c>
      <c r="H15" s="7" t="s">
        <v>0</v>
      </c>
      <c r="I15" s="6" t="s">
        <v>0</v>
      </c>
    </row>
    <row r="16" spans="1:6" ht="12.75">
      <c r="A16" s="37" t="s">
        <v>23</v>
      </c>
      <c r="B16" s="6">
        <f>SUM(ELIC!B16)</f>
        <v>24985242.625324786</v>
      </c>
      <c r="C16" s="6">
        <f>SUM(ELIC!C16)</f>
        <v>22589815.235115614</v>
      </c>
      <c r="D16" s="6">
        <f>SUM(ELIC!D16)</f>
        <v>0</v>
      </c>
      <c r="E16" s="6">
        <f>SUM(ELIC!E16)</f>
        <v>2303888.441188082</v>
      </c>
      <c r="F16" s="6">
        <f t="shared" si="0"/>
        <v>49878946.301628485</v>
      </c>
    </row>
    <row r="17" spans="1:9" ht="12.75">
      <c r="A17" s="37" t="s">
        <v>24</v>
      </c>
      <c r="B17" s="6">
        <f>SUM(ELIC!B17)</f>
        <v>25014958.603372127</v>
      </c>
      <c r="C17" s="6">
        <f>SUM(ELIC!C17)</f>
        <v>16025994.443883669</v>
      </c>
      <c r="D17" s="6">
        <f>SUM(ELIC!D17)</f>
        <v>0</v>
      </c>
      <c r="E17" s="6">
        <f>SUM(ELIC!E17)</f>
        <v>0</v>
      </c>
      <c r="F17" s="6">
        <f t="shared" si="0"/>
        <v>41040953.0472558</v>
      </c>
      <c r="H17" s="7" t="s">
        <v>0</v>
      </c>
      <c r="I17" s="6" t="s">
        <v>0</v>
      </c>
    </row>
    <row r="18" spans="1:9" ht="12.75">
      <c r="A18" s="37" t="s">
        <v>26</v>
      </c>
      <c r="B18" s="6">
        <f>SUM(ELIC!B18)</f>
        <v>7246240.496661009</v>
      </c>
      <c r="C18" s="6">
        <f>SUM(ELIC!C18)</f>
        <v>7751901.386240371</v>
      </c>
      <c r="D18" s="6">
        <f>SUM(ELIC!D18)</f>
        <v>0</v>
      </c>
      <c r="E18" s="6">
        <f>SUM(ELIC!E18)</f>
        <v>0</v>
      </c>
      <c r="F18" s="6">
        <f t="shared" si="0"/>
        <v>14998141.88290138</v>
      </c>
      <c r="H18" s="7" t="s">
        <v>0</v>
      </c>
      <c r="I18" s="6" t="s">
        <v>0</v>
      </c>
    </row>
    <row r="19" spans="1:9" ht="12.75">
      <c r="A19" s="37" t="s">
        <v>28</v>
      </c>
      <c r="B19" s="6">
        <f>SUM(ELIC!B19)</f>
        <v>72919454.02475487</v>
      </c>
      <c r="C19" s="6">
        <f>SUM(ELIC!C19)</f>
        <v>99698488.21194297</v>
      </c>
      <c r="D19" s="6">
        <f>SUM(ELIC!D19)</f>
        <v>0</v>
      </c>
      <c r="E19" s="6">
        <f>SUM(ELIC!E19)</f>
        <v>6484987.379520745</v>
      </c>
      <c r="F19" s="6">
        <f t="shared" si="0"/>
        <v>179102929.6162186</v>
      </c>
      <c r="H19" s="7" t="s">
        <v>0</v>
      </c>
      <c r="I19" s="6" t="s">
        <v>0</v>
      </c>
    </row>
    <row r="20" spans="1:6" ht="12.75">
      <c r="A20" s="37" t="s">
        <v>30</v>
      </c>
      <c r="B20" s="6">
        <f>SUM(ELIC!B20)</f>
        <v>13908219.993202355</v>
      </c>
      <c r="C20" s="6">
        <f>SUM(ELIC!C20)</f>
        <v>25490446.209843375</v>
      </c>
      <c r="D20" s="6">
        <f>SUM(ELIC!D20)</f>
        <v>0</v>
      </c>
      <c r="E20" s="6">
        <f>SUM(ELIC!E20)</f>
        <v>13179.917656245301</v>
      </c>
      <c r="F20" s="6">
        <f t="shared" si="0"/>
        <v>39411846.12070197</v>
      </c>
    </row>
    <row r="21" spans="1:6" ht="12.75">
      <c r="A21" s="37" t="s">
        <v>32</v>
      </c>
      <c r="B21" s="6">
        <f>SUM(ELIC!B21)</f>
        <v>12142910.51451121</v>
      </c>
      <c r="C21" s="6">
        <f>SUM(ELIC!C21)</f>
        <v>20270289.55460437</v>
      </c>
      <c r="D21" s="6">
        <f>SUM(ELIC!D21)</f>
        <v>0</v>
      </c>
      <c r="E21" s="6">
        <f>SUM(ELIC!E21)</f>
        <v>40428.526974768996</v>
      </c>
      <c r="F21" s="6">
        <f t="shared" si="0"/>
        <v>32453628.596090347</v>
      </c>
    </row>
    <row r="22" spans="1:6" ht="12.75">
      <c r="A22" s="37" t="s">
        <v>34</v>
      </c>
      <c r="B22" s="6">
        <f>SUM(ELIC!B22)</f>
        <v>23022205.60750957</v>
      </c>
      <c r="C22" s="6">
        <f>SUM(ELIC!C22)</f>
        <v>10095920.779938063</v>
      </c>
      <c r="D22" s="6">
        <f>SUM(ELIC!D22)</f>
        <v>0</v>
      </c>
      <c r="E22" s="6">
        <f>SUM(ELIC!E22)</f>
        <v>0</v>
      </c>
      <c r="F22" s="6">
        <f t="shared" si="0"/>
        <v>33118126.387447633</v>
      </c>
    </row>
    <row r="23" spans="1:6" ht="12.75">
      <c r="A23" s="37" t="s">
        <v>36</v>
      </c>
      <c r="B23" s="6">
        <f>SUM(ELIC!B23)</f>
        <v>12552669.658041978</v>
      </c>
      <c r="C23" s="6">
        <f>SUM(ELIC!C23)</f>
        <v>21365058.81181499</v>
      </c>
      <c r="D23" s="6">
        <f>SUM(ELIC!D23)</f>
        <v>0</v>
      </c>
      <c r="E23" s="6">
        <f>SUM(ELIC!E23)</f>
        <v>0</v>
      </c>
      <c r="F23" s="6">
        <f aca="true" t="shared" si="1" ref="F23:F38">SUM(B23:E23)</f>
        <v>33917728.46985697</v>
      </c>
    </row>
    <row r="24" spans="1:6" ht="12.75">
      <c r="A24" s="37" t="s">
        <v>38</v>
      </c>
      <c r="B24" s="6">
        <f>SUM(ELIC!B24)</f>
        <v>0</v>
      </c>
      <c r="C24" s="6">
        <f>SUM(ELIC!C24)</f>
        <v>0</v>
      </c>
      <c r="D24" s="6">
        <f>SUM(ELIC!D24)</f>
        <v>0</v>
      </c>
      <c r="E24" s="6">
        <f>SUM(ELIC!E24)</f>
        <v>0</v>
      </c>
      <c r="F24" s="6">
        <f t="shared" si="1"/>
        <v>0</v>
      </c>
    </row>
    <row r="25" spans="1:6" ht="12.75">
      <c r="A25" s="37" t="s">
        <v>39</v>
      </c>
      <c r="B25" s="6">
        <f>SUM(ELIC!B25)</f>
        <v>0</v>
      </c>
      <c r="C25" s="6">
        <f>SUM(ELIC!C25)</f>
        <v>0</v>
      </c>
      <c r="D25" s="6">
        <f>SUM(ELIC!D25)</f>
        <v>0</v>
      </c>
      <c r="E25" s="6">
        <f>SUM(ELIC!E25)</f>
        <v>0</v>
      </c>
      <c r="F25" s="6">
        <f t="shared" si="1"/>
        <v>0</v>
      </c>
    </row>
    <row r="26" spans="1:6" ht="12.75">
      <c r="A26" s="37" t="s">
        <v>41</v>
      </c>
      <c r="B26" s="6">
        <f>SUM(ELIC!B26)</f>
        <v>17154708.799309168</v>
      </c>
      <c r="C26" s="6">
        <f>SUM(ELIC!C26)</f>
        <v>19152843.344690725</v>
      </c>
      <c r="D26" s="6">
        <f>SUM(ELIC!D26)</f>
        <v>0</v>
      </c>
      <c r="E26" s="6">
        <f>SUM(ELIC!E26)</f>
        <v>5694848.146636468</v>
      </c>
      <c r="F26" s="6">
        <f t="shared" si="1"/>
        <v>42002400.29063636</v>
      </c>
    </row>
    <row r="27" spans="1:6" ht="12.75">
      <c r="A27" s="37" t="s">
        <v>43</v>
      </c>
      <c r="B27" s="6">
        <f>SUM(ELIC!B27)</f>
        <v>39166930.30775771</v>
      </c>
      <c r="C27" s="6">
        <f>SUM(ELIC!C27)</f>
        <v>39923297.12077224</v>
      </c>
      <c r="D27" s="6">
        <f>SUM(ELIC!D27)</f>
        <v>0</v>
      </c>
      <c r="E27" s="6">
        <f>SUM(ELIC!E27)</f>
        <v>0</v>
      </c>
      <c r="F27" s="6">
        <f t="shared" si="1"/>
        <v>79090227.42852995</v>
      </c>
    </row>
    <row r="28" spans="1:6" ht="12.75">
      <c r="A28" s="37" t="s">
        <v>44</v>
      </c>
      <c r="B28" s="6">
        <f>SUM(ELIC!B28)</f>
        <v>-1179.6154857910035</v>
      </c>
      <c r="C28" s="6">
        <f>SUM(ELIC!C28)</f>
        <v>0</v>
      </c>
      <c r="D28" s="6">
        <f>SUM(ELIC!D28)</f>
        <v>0</v>
      </c>
      <c r="E28" s="6">
        <f>SUM(ELIC!E28)</f>
        <v>-76983.8237423681</v>
      </c>
      <c r="F28" s="6">
        <f t="shared" si="1"/>
        <v>-78163.4392281591</v>
      </c>
    </row>
    <row r="29" spans="1:6" ht="12.75">
      <c r="A29" s="37" t="s">
        <v>45</v>
      </c>
      <c r="B29" s="6">
        <f>SUM(ELIC!B29)</f>
        <v>13708399.858725678</v>
      </c>
      <c r="C29" s="6">
        <f>SUM(ELIC!C29)</f>
        <v>33171448.51522908</v>
      </c>
      <c r="D29" s="6">
        <f>SUM(ELIC!D29)</f>
        <v>0</v>
      </c>
      <c r="E29" s="6">
        <f>SUM(ELIC!E29)</f>
        <v>10498.085633582494</v>
      </c>
      <c r="F29" s="6">
        <f t="shared" si="1"/>
        <v>46890346.45958834</v>
      </c>
    </row>
    <row r="30" spans="1:6" ht="12.75">
      <c r="A30" s="37" t="s">
        <v>46</v>
      </c>
      <c r="B30" s="6">
        <f>SUM(ELIC!B30)</f>
        <v>18154568.589080036</v>
      </c>
      <c r="C30" s="6">
        <f>SUM(ELIC!C30)</f>
        <v>5387580.3244449245</v>
      </c>
      <c r="D30" s="6">
        <f>SUM(ELIC!D30)</f>
        <v>0</v>
      </c>
      <c r="E30" s="6">
        <f>SUM(ELIC!E30)</f>
        <v>94919.61778598331</v>
      </c>
      <c r="F30" s="6">
        <f t="shared" si="1"/>
        <v>23637068.531310942</v>
      </c>
    </row>
    <row r="31" spans="1:6" ht="12.75">
      <c r="A31" s="37" t="s">
        <v>47</v>
      </c>
      <c r="B31" s="6">
        <f>SUM(ELIC!B31)</f>
        <v>54166072.109934315</v>
      </c>
      <c r="C31" s="6">
        <f>SUM(ELIC!C31)</f>
        <v>24024969.198452674</v>
      </c>
      <c r="D31" s="6">
        <f>SUM(ELIC!D31)</f>
        <v>0</v>
      </c>
      <c r="E31" s="6">
        <f>SUM(ELIC!E31)</f>
        <v>0</v>
      </c>
      <c r="F31" s="6">
        <f t="shared" si="1"/>
        <v>78191041.30838698</v>
      </c>
    </row>
    <row r="32" spans="1:6" ht="12.75">
      <c r="A32" s="37" t="s">
        <v>48</v>
      </c>
      <c r="B32" s="6">
        <f>SUM(ELIC!B32)</f>
        <v>3376463.3114153114</v>
      </c>
      <c r="C32" s="6">
        <f>SUM(ELIC!C32)</f>
        <v>3468917.126748182</v>
      </c>
      <c r="D32" s="6">
        <f>SUM(ELIC!D32)</f>
        <v>0</v>
      </c>
      <c r="E32" s="6">
        <f>SUM(ELIC!E32)</f>
        <v>0</v>
      </c>
      <c r="F32" s="6">
        <f t="shared" si="1"/>
        <v>6845380.438163493</v>
      </c>
    </row>
    <row r="33" spans="1:6" ht="12.75">
      <c r="A33" s="37" t="s">
        <v>49</v>
      </c>
      <c r="B33" s="6">
        <f>SUM(ELIC!B33)</f>
        <v>9596045.117502486</v>
      </c>
      <c r="C33" s="6">
        <f>SUM(ELIC!C33)</f>
        <v>6549364.551900354</v>
      </c>
      <c r="D33" s="6">
        <f>SUM(ELIC!D33)</f>
        <v>0</v>
      </c>
      <c r="E33" s="6">
        <f>SUM(ELIC!E33)</f>
        <v>0</v>
      </c>
      <c r="F33" s="6">
        <f t="shared" si="1"/>
        <v>16145409.669402841</v>
      </c>
    </row>
    <row r="34" spans="1:6" ht="12.75">
      <c r="A34" s="37" t="s">
        <v>50</v>
      </c>
      <c r="B34" s="6">
        <f>SUM(ELIC!B34)</f>
        <v>11467209.204743242</v>
      </c>
      <c r="C34" s="6">
        <f>SUM(ELIC!C34)</f>
        <v>6831135.43420643</v>
      </c>
      <c r="D34" s="6">
        <f>SUM(ELIC!D34)</f>
        <v>0</v>
      </c>
      <c r="E34" s="6">
        <f>SUM(ELIC!E34)</f>
        <v>0</v>
      </c>
      <c r="F34" s="6">
        <f t="shared" si="1"/>
        <v>18298344.63894967</v>
      </c>
    </row>
    <row r="35" spans="1:6" ht="12.75">
      <c r="A35" s="37" t="s">
        <v>51</v>
      </c>
      <c r="B35" s="6">
        <f>SUM(ELIC!B35)</f>
        <v>0</v>
      </c>
      <c r="C35" s="6">
        <f>SUM(ELIC!C35)</f>
        <v>0</v>
      </c>
      <c r="D35" s="6">
        <f>SUM(ELIC!D35)</f>
        <v>0</v>
      </c>
      <c r="E35" s="6">
        <f>SUM(ELIC!E35)</f>
        <v>0</v>
      </c>
      <c r="F35" s="6">
        <f t="shared" si="1"/>
        <v>0</v>
      </c>
    </row>
    <row r="36" spans="1:6" ht="12.75">
      <c r="A36" s="37" t="s">
        <v>52</v>
      </c>
      <c r="B36" s="6">
        <f>SUM(ELIC!B36)</f>
        <v>19904090.82526729</v>
      </c>
      <c r="C36" s="6">
        <f>SUM(ELIC!C36)</f>
        <v>47631022.027554125</v>
      </c>
      <c r="D36" s="6">
        <f>SUM(ELIC!D36)</f>
        <v>0</v>
      </c>
      <c r="E36" s="6">
        <f>SUM(ELIC!E36)</f>
        <v>1131523.7127189212</v>
      </c>
      <c r="F36" s="6">
        <f t="shared" si="1"/>
        <v>68666636.56554033</v>
      </c>
    </row>
    <row r="37" spans="1:6" ht="12.75">
      <c r="A37" s="37" t="s">
        <v>53</v>
      </c>
      <c r="B37" s="6">
        <f>SUM(ELIC!B37)</f>
        <v>4149984.3495097305</v>
      </c>
      <c r="C37" s="6">
        <f>SUM(ELIC!C37)</f>
        <v>7536677.221477482</v>
      </c>
      <c r="D37" s="6">
        <f>SUM(ELIC!D37)</f>
        <v>0</v>
      </c>
      <c r="E37" s="6">
        <f>SUM(ELIC!E37)</f>
        <v>0</v>
      </c>
      <c r="F37" s="6">
        <f t="shared" si="1"/>
        <v>11686661.570987212</v>
      </c>
    </row>
    <row r="38" spans="1:6" ht="12.75">
      <c r="A38" s="37" t="s">
        <v>54</v>
      </c>
      <c r="B38" s="6">
        <f>SUM(ELIC!B38)</f>
        <v>0</v>
      </c>
      <c r="C38" s="6">
        <f>SUM(ELIC!C38)</f>
        <v>0</v>
      </c>
      <c r="D38" s="6">
        <f>SUM(ELIC!D38)</f>
        <v>0</v>
      </c>
      <c r="E38" s="6">
        <f>SUM(ELIC!E38)</f>
        <v>0</v>
      </c>
      <c r="F38" s="6">
        <f t="shared" si="1"/>
        <v>0</v>
      </c>
    </row>
    <row r="39" spans="1:6" ht="12.75">
      <c r="A39" s="37" t="s">
        <v>55</v>
      </c>
      <c r="B39" s="6">
        <f>SUM(ELIC!B39)</f>
        <v>29401852.68782957</v>
      </c>
      <c r="C39" s="6">
        <f>SUM(ELIC!C39)</f>
        <v>63126770.77897851</v>
      </c>
      <c r="D39" s="6">
        <f>SUM(ELIC!D39)</f>
        <v>0</v>
      </c>
      <c r="E39" s="6">
        <f>SUM(ELIC!E39)</f>
        <v>0</v>
      </c>
      <c r="F39" s="6">
        <f aca="true" t="shared" si="2" ref="F39:F54">SUM(B39:E39)</f>
        <v>92528623.46680808</v>
      </c>
    </row>
    <row r="40" spans="1:6" ht="12.75">
      <c r="A40" s="37" t="s">
        <v>56</v>
      </c>
      <c r="B40" s="6">
        <f>SUM(ELIC!B40)</f>
        <v>3094420.3819863056</v>
      </c>
      <c r="C40" s="6">
        <f>SUM(ELIC!C40)</f>
        <v>4647187.436203358</v>
      </c>
      <c r="D40" s="6">
        <f>SUM(ELIC!D40)</f>
        <v>0</v>
      </c>
      <c r="E40" s="6">
        <f>SUM(ELIC!E40)</f>
        <v>29220.81749382966</v>
      </c>
      <c r="F40" s="6">
        <f t="shared" si="2"/>
        <v>7770828.635683494</v>
      </c>
    </row>
    <row r="41" spans="1:6" ht="12.75">
      <c r="A41" s="37" t="s">
        <v>57</v>
      </c>
      <c r="B41" s="6">
        <f>SUM(ELIC!B41)</f>
        <v>26761091.962480802</v>
      </c>
      <c r="C41" s="6">
        <f>SUM(ELIC!C41)</f>
        <v>34772202.6087342</v>
      </c>
      <c r="D41" s="6">
        <f>SUM(ELIC!D41)</f>
        <v>0</v>
      </c>
      <c r="E41" s="6">
        <f>SUM(ELIC!E41)</f>
        <v>1851766.9591376302</v>
      </c>
      <c r="F41" s="6">
        <f t="shared" si="2"/>
        <v>63385061.53035264</v>
      </c>
    </row>
    <row r="42" spans="1:6" ht="12.75">
      <c r="A42" s="37" t="s">
        <v>58</v>
      </c>
      <c r="B42" s="6">
        <f>SUM(ELIC!B42)</f>
        <v>10405677.34969941</v>
      </c>
      <c r="C42" s="6">
        <f>SUM(ELIC!C42)</f>
        <v>17259295.242685664</v>
      </c>
      <c r="D42" s="6">
        <f>SUM(ELIC!D42)</f>
        <v>0</v>
      </c>
      <c r="E42" s="6">
        <f>SUM(ELIC!E42)</f>
        <v>0</v>
      </c>
      <c r="F42" s="6">
        <f t="shared" si="2"/>
        <v>27664972.592385076</v>
      </c>
    </row>
    <row r="43" spans="1:6" ht="12.75">
      <c r="A43" s="37" t="s">
        <v>59</v>
      </c>
      <c r="B43" s="6">
        <f>SUM(ELIC!B43)</f>
        <v>14557277.267323403</v>
      </c>
      <c r="C43" s="6">
        <f>SUM(ELIC!C43)</f>
        <v>16140790.309889399</v>
      </c>
      <c r="D43" s="6">
        <f>SUM(ELIC!D43)</f>
        <v>0</v>
      </c>
      <c r="E43" s="6">
        <f>SUM(ELIC!E43)</f>
        <v>0</v>
      </c>
      <c r="F43" s="6">
        <f t="shared" si="2"/>
        <v>30698067.577212803</v>
      </c>
    </row>
    <row r="44" spans="1:6" ht="12.75">
      <c r="A44" s="37" t="s">
        <v>60</v>
      </c>
      <c r="B44" s="6">
        <f>SUM(ELIC!B44)</f>
        <v>42789272.338739604</v>
      </c>
      <c r="C44" s="6">
        <f>SUM(ELIC!C44)</f>
        <v>158950509.93630257</v>
      </c>
      <c r="D44" s="6">
        <f>SUM(ELIC!D44)</f>
        <v>0</v>
      </c>
      <c r="E44" s="6">
        <f>SUM(ELIC!E44)</f>
        <v>0</v>
      </c>
      <c r="F44" s="6">
        <f t="shared" si="2"/>
        <v>201739782.27504218</v>
      </c>
    </row>
    <row r="45" spans="1:6" ht="12.75">
      <c r="A45" s="37" t="s">
        <v>61</v>
      </c>
      <c r="B45" s="6">
        <f>SUM(ELIC!B45)</f>
        <v>497460.7066976501</v>
      </c>
      <c r="C45" s="6">
        <f>SUM(ELIC!C45)</f>
        <v>478046.2584755506</v>
      </c>
      <c r="D45" s="6">
        <f>SUM(ELIC!D45)</f>
        <v>0</v>
      </c>
      <c r="E45" s="6">
        <f>SUM(ELIC!E45)</f>
        <v>0</v>
      </c>
      <c r="F45" s="6">
        <f t="shared" si="2"/>
        <v>975506.9651732007</v>
      </c>
    </row>
    <row r="46" spans="1:6" ht="12.75">
      <c r="A46" s="37" t="s">
        <v>62</v>
      </c>
      <c r="B46" s="6">
        <f>SUM(ELIC!B46)</f>
        <v>3068376.9509912175</v>
      </c>
      <c r="C46" s="6">
        <f>SUM(ELIC!C46)</f>
        <v>20374084.048983008</v>
      </c>
      <c r="D46" s="6">
        <f>SUM(ELIC!D46)</f>
        <v>0</v>
      </c>
      <c r="E46" s="6">
        <f>SUM(ELIC!E46)</f>
        <v>0</v>
      </c>
      <c r="F46" s="6">
        <f t="shared" si="2"/>
        <v>23442460.999974225</v>
      </c>
    </row>
    <row r="47" spans="1:6" ht="12.75">
      <c r="A47" s="37" t="s">
        <v>63</v>
      </c>
      <c r="B47" s="6">
        <f>SUM(ELIC!B47)</f>
        <v>15936230.585714156</v>
      </c>
      <c r="C47" s="6">
        <f>SUM(ELIC!C47)</f>
        <v>20471137.852741666</v>
      </c>
      <c r="D47" s="6">
        <f>SUM(ELIC!D47)</f>
        <v>0</v>
      </c>
      <c r="E47" s="6">
        <f>SUM(ELIC!E47)</f>
        <v>0</v>
      </c>
      <c r="F47" s="6">
        <f t="shared" si="2"/>
        <v>36407368.43845582</v>
      </c>
    </row>
    <row r="48" spans="1:6" ht="12.75">
      <c r="A48" s="37" t="s">
        <v>64</v>
      </c>
      <c r="B48" s="6">
        <f>SUM(ELIC!B48)</f>
        <v>6304671.116793041</v>
      </c>
      <c r="C48" s="6">
        <f>SUM(ELIC!C48)</f>
        <v>2648995.0532670696</v>
      </c>
      <c r="D48" s="6">
        <f>SUM(ELIC!D48)</f>
        <v>0</v>
      </c>
      <c r="E48" s="6">
        <f>SUM(ELIC!E48)</f>
        <v>0</v>
      </c>
      <c r="F48" s="6">
        <f t="shared" si="2"/>
        <v>8953666.170060111</v>
      </c>
    </row>
    <row r="49" spans="1:6" ht="12.75">
      <c r="A49" s="37" t="s">
        <v>65</v>
      </c>
      <c r="B49" s="6">
        <f>SUM(ELIC!B49)</f>
        <v>23371805.59600776</v>
      </c>
      <c r="C49" s="6">
        <f>SUM(ELIC!C49)</f>
        <v>14883633.925312864</v>
      </c>
      <c r="D49" s="6">
        <f>SUM(ELIC!D49)</f>
        <v>0</v>
      </c>
      <c r="E49" s="6">
        <f>SUM(ELIC!E49)</f>
        <v>0</v>
      </c>
      <c r="F49" s="6">
        <f t="shared" si="2"/>
        <v>38255439.521320626</v>
      </c>
    </row>
    <row r="50" spans="1:6" ht="12.75">
      <c r="A50" s="37" t="s">
        <v>66</v>
      </c>
      <c r="B50" s="6">
        <f>SUM(ELIC!B50)</f>
        <v>102283320.09962744</v>
      </c>
      <c r="C50" s="6">
        <f>SUM(ELIC!C50)</f>
        <v>126187504.6364262</v>
      </c>
      <c r="D50" s="6">
        <f>SUM(ELIC!D50)</f>
        <v>0</v>
      </c>
      <c r="E50" s="6">
        <f>SUM(ELIC!E50)</f>
        <v>11749650.823998466</v>
      </c>
      <c r="F50" s="6">
        <f t="shared" si="2"/>
        <v>240220475.5600521</v>
      </c>
    </row>
    <row r="51" spans="1:6" ht="12.75">
      <c r="A51" s="37" t="s">
        <v>67</v>
      </c>
      <c r="B51" s="6">
        <f>SUM(ELIC!B51)</f>
        <v>7939145.388716752</v>
      </c>
      <c r="C51" s="6">
        <f>SUM(ELIC!C51)</f>
        <v>6433386.074561029</v>
      </c>
      <c r="D51" s="6">
        <f>SUM(ELIC!D51)</f>
        <v>0</v>
      </c>
      <c r="E51" s="6">
        <f>SUM(ELIC!E51)</f>
        <v>244325.8208673219</v>
      </c>
      <c r="F51" s="6">
        <f t="shared" si="2"/>
        <v>14616857.284145102</v>
      </c>
    </row>
    <row r="52" spans="1:6" ht="12.75">
      <c r="A52" s="37" t="s">
        <v>68</v>
      </c>
      <c r="B52" s="6">
        <f>SUM(ELIC!B52)</f>
        <v>0</v>
      </c>
      <c r="C52" s="6">
        <f>SUM(ELIC!C52)</f>
        <v>0</v>
      </c>
      <c r="D52" s="6">
        <f>SUM(ELIC!D52)</f>
        <v>0</v>
      </c>
      <c r="E52" s="6">
        <f>SUM(ELIC!E52)</f>
        <v>0</v>
      </c>
      <c r="F52" s="6">
        <f t="shared" si="2"/>
        <v>0</v>
      </c>
    </row>
    <row r="53" spans="1:6" ht="12.75">
      <c r="A53" s="37" t="s">
        <v>69</v>
      </c>
      <c r="B53" s="6">
        <f>SUM(ELIC!B53)</f>
        <v>9618472.763919953</v>
      </c>
      <c r="C53" s="6">
        <f>SUM(ELIC!C53)</f>
        <v>18501196.913493227</v>
      </c>
      <c r="D53" s="6">
        <f>SUM(ELIC!D53)</f>
        <v>0</v>
      </c>
      <c r="E53" s="6">
        <f>SUM(ELIC!E53)</f>
        <v>0</v>
      </c>
      <c r="F53" s="6">
        <f t="shared" si="2"/>
        <v>28119669.67741318</v>
      </c>
    </row>
    <row r="54" spans="1:6" ht="12.75">
      <c r="A54" s="37" t="s">
        <v>70</v>
      </c>
      <c r="B54" s="6">
        <f>SUM(ELIC!B54)</f>
        <v>31471879.603598755</v>
      </c>
      <c r="C54" s="6">
        <f>SUM(ELIC!C54)</f>
        <v>54938565.86811304</v>
      </c>
      <c r="D54" s="6">
        <f>SUM(ELIC!D54)</f>
        <v>0</v>
      </c>
      <c r="E54" s="6">
        <f>SUM(ELIC!E54)</f>
        <v>2207516.2617000095</v>
      </c>
      <c r="F54" s="6">
        <f t="shared" si="2"/>
        <v>88617961.7334118</v>
      </c>
    </row>
    <row r="55" spans="1:6" ht="12.75">
      <c r="A55" s="37" t="s">
        <v>71</v>
      </c>
      <c r="B55" s="6">
        <f>SUM(ELIC!B55)</f>
        <v>1678674.005147705</v>
      </c>
      <c r="C55" s="6">
        <f>SUM(ELIC!C55)</f>
        <v>3371156.7397636236</v>
      </c>
      <c r="D55" s="6">
        <f>SUM(ELIC!D55)</f>
        <v>0</v>
      </c>
      <c r="E55" s="6">
        <f>SUM(ELIC!E55)</f>
        <v>0</v>
      </c>
      <c r="F55" s="6">
        <f>SUM(B55:E55)</f>
        <v>5049830.744911329</v>
      </c>
    </row>
    <row r="56" spans="1:6" ht="12.75">
      <c r="A56" s="37" t="s">
        <v>72</v>
      </c>
      <c r="B56" s="6">
        <f>SUM(ELIC!B56)</f>
        <v>14197941.024566725</v>
      </c>
      <c r="C56" s="6">
        <f>SUM(ELIC!C56)</f>
        <v>47617621.702865124</v>
      </c>
      <c r="D56" s="6">
        <f>SUM(ELIC!D56)</f>
        <v>0</v>
      </c>
      <c r="E56" s="6">
        <f>SUM(ELIC!E56)</f>
        <v>80659.62181721587</v>
      </c>
      <c r="F56" s="6">
        <f>SUM(B56:E56)</f>
        <v>61896222.349249065</v>
      </c>
    </row>
    <row r="57" spans="1:6" ht="12.75">
      <c r="A57" s="37" t="s">
        <v>73</v>
      </c>
      <c r="B57" s="6">
        <f>SUM(ELIC!B57)</f>
        <v>2919479.6805273267</v>
      </c>
      <c r="C57" s="6">
        <f>SUM(ELIC!C57)</f>
        <v>3344302.33763444</v>
      </c>
      <c r="D57" s="6">
        <f>SUM(ELIC!D57)</f>
        <v>0</v>
      </c>
      <c r="E57" s="6">
        <f>SUM(ELIC!E57)</f>
        <v>0</v>
      </c>
      <c r="F57" s="6">
        <f>SUM(B57:E57)</f>
        <v>6263782.018161766</v>
      </c>
    </row>
    <row r="58" spans="1:6" ht="12.75">
      <c r="A58" s="37" t="s">
        <v>74</v>
      </c>
      <c r="B58" s="6">
        <f>SUM(ELIC!B58)</f>
        <v>0</v>
      </c>
      <c r="C58" s="6">
        <f>SUM(ELIC!C58)</f>
        <v>0</v>
      </c>
      <c r="D58" s="6">
        <f>SUM(ELIC!D58)</f>
        <v>0</v>
      </c>
      <c r="E58" s="6">
        <f>SUM(ELIC!E58)</f>
        <v>0</v>
      </c>
      <c r="F58" s="6">
        <f>SUM(B58:E58)</f>
        <v>0</v>
      </c>
    </row>
    <row r="59" spans="1:6" ht="12.75">
      <c r="A59" s="37" t="s">
        <v>0</v>
      </c>
      <c r="B59" s="6"/>
      <c r="C59" s="6"/>
      <c r="D59" s="6"/>
      <c r="E59" s="6"/>
      <c r="F59" s="6"/>
    </row>
    <row r="60" spans="1:6" ht="12.75">
      <c r="A60" s="37" t="s">
        <v>6</v>
      </c>
      <c r="B60" s="6">
        <f>SUM(B6:B58)</f>
        <v>1126986021.8349867</v>
      </c>
      <c r="C60" s="6">
        <f>SUM(C6:C58)</f>
        <v>1612688312.385237</v>
      </c>
      <c r="D60" s="6">
        <f>SUM(D6:D58)</f>
        <v>0</v>
      </c>
      <c r="E60" s="6">
        <f>SUM(E6:E58)</f>
        <v>32015684.063135143</v>
      </c>
      <c r="F60" s="6">
        <f>SUM(F6:F58)</f>
        <v>2771690018.2833586</v>
      </c>
    </row>
    <row r="62" spans="1:6" ht="12.75">
      <c r="A62" s="131" t="s">
        <v>253</v>
      </c>
      <c r="B62" s="131"/>
      <c r="C62" s="131"/>
      <c r="D62" s="131"/>
      <c r="E62" s="131"/>
      <c r="F62" s="131"/>
    </row>
    <row r="63" spans="1:4" ht="12.75">
      <c r="A63" s="7" t="s">
        <v>148</v>
      </c>
      <c r="D63" s="7" t="s">
        <v>0</v>
      </c>
    </row>
    <row r="65" spans="1:6" ht="12.75">
      <c r="A65" s="7" t="s">
        <v>6</v>
      </c>
      <c r="B65" s="7">
        <f>SUM(B60:B63)</f>
        <v>1126986021.8349867</v>
      </c>
      <c r="C65" s="7">
        <f>SUM(C60:C63)</f>
        <v>1612688312.385237</v>
      </c>
      <c r="D65" s="7">
        <f>SUM(D60:D63)</f>
        <v>0</v>
      </c>
      <c r="E65" s="7">
        <f>SUM(E60:E63)</f>
        <v>32015684.063135143</v>
      </c>
      <c r="F65" s="7">
        <f>SUM(F60:F63)</f>
        <v>2771690018.2833586</v>
      </c>
    </row>
    <row r="67" ht="12.75">
      <c r="A67" s="7" t="s">
        <v>0</v>
      </c>
    </row>
  </sheetData>
  <mergeCells count="2">
    <mergeCell ref="A1:F1"/>
    <mergeCell ref="A62:F62"/>
  </mergeCells>
  <printOptions horizontalCentered="1" verticalCentered="1"/>
  <pageMargins left="0.25" right="0.25" top="0.25" bottom="0.25" header="0.25" footer="0.25"/>
  <pageSetup horizontalDpi="600" verticalDpi="600" orientation="portrait" scale="75" r:id="rId1"/>
  <headerFooter alignWithMargins="0">
    <oddHeader xml:space="preserve">&amp;L&amp;"Geneva,Bold"&amp;D&amp;C&amp;"Geneva,Bold Italic"Ongoing Funding Insolvencies 
 Summary By State&amp;R&amp;"Geneva,Bold"UNAUDITED
© NOLHGA </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4.xml><?xml version="1.0" encoding="utf-8"?>
<worksheet xmlns="http://schemas.openxmlformats.org/spreadsheetml/2006/main" xmlns:r="http://schemas.openxmlformats.org/officeDocument/2006/relationships">
  <dimension ref="A1:J69"/>
  <sheetViews>
    <sheetView zoomScale="75" zoomScaleNormal="75" workbookViewId="0" topLeftCell="A37">
      <selection activeCell="H21" sqref="H21"/>
    </sheetView>
  </sheetViews>
  <sheetFormatPr defaultColWidth="9.00390625" defaultRowHeight="12.75"/>
  <cols>
    <col min="1" max="1" width="19.625" style="7" bestFit="1" customWidth="1"/>
    <col min="2" max="2" width="14.00390625" style="7" customWidth="1"/>
    <col min="3" max="3" width="13.25390625" style="7" bestFit="1" customWidth="1"/>
    <col min="4" max="4" width="12.125" style="7" bestFit="1" customWidth="1"/>
    <col min="5" max="5" width="14.375" style="7" bestFit="1" customWidth="1"/>
    <col min="6" max="6" width="13.25390625" style="7" bestFit="1" customWidth="1"/>
    <col min="7" max="7" width="2.75390625" style="7" customWidth="1"/>
    <col min="8" max="8" width="29.375" style="7" customWidth="1"/>
    <col min="9" max="9" width="13.25390625" style="6" bestFit="1" customWidth="1"/>
    <col min="10" max="16384" width="10.75390625" style="7" customWidth="1"/>
  </cols>
  <sheetData>
    <row r="1" spans="1:6" ht="12.75">
      <c r="A1" s="130" t="s">
        <v>149</v>
      </c>
      <c r="B1" s="130"/>
      <c r="C1" s="130"/>
      <c r="D1" s="130"/>
      <c r="E1" s="130"/>
      <c r="F1" s="130"/>
    </row>
    <row r="2" ht="12.75">
      <c r="A2" s="4" t="s">
        <v>0</v>
      </c>
    </row>
    <row r="3" spans="2:5" ht="12.75">
      <c r="B3" s="20"/>
      <c r="C3" s="20" t="s">
        <v>1</v>
      </c>
      <c r="E3" s="20" t="s">
        <v>2</v>
      </c>
    </row>
    <row r="4" spans="1:6" ht="12.75">
      <c r="A4" s="7" t="s">
        <v>0</v>
      </c>
      <c r="B4" s="20" t="s">
        <v>3</v>
      </c>
      <c r="C4" s="20" t="s">
        <v>4</v>
      </c>
      <c r="D4" s="20" t="s">
        <v>5</v>
      </c>
      <c r="E4" s="20" t="s">
        <v>4</v>
      </c>
      <c r="F4" s="20" t="s">
        <v>6</v>
      </c>
    </row>
    <row r="5" ht="12.75">
      <c r="A5" s="37"/>
    </row>
    <row r="6" spans="1:10" ht="12.75">
      <c r="A6" s="37" t="s">
        <v>7</v>
      </c>
      <c r="B6" s="6">
        <f>SUM('Fidelity Mutual'!B6,Legion!B6,LondonPac!B6,'Monarch Life'!B6,Reliance!B6,Villanova!B6)</f>
        <v>39448.548897415785</v>
      </c>
      <c r="C6" s="6">
        <f>SUM('Fidelity Mutual'!C6,Legion!C6,LondonPac!C6,'Monarch Life'!C6,Reliance!C6,Villanova!C6)</f>
        <v>632782.9048418282</v>
      </c>
      <c r="D6" s="6">
        <f>SUM('Fidelity Mutual'!D6,Legion!D6,LondonPac!D6,'Monarch Life'!D6,Reliance!D6,Villanova!D6)</f>
        <v>245446.35253077332</v>
      </c>
      <c r="E6" s="6">
        <f>SUM('Fidelity Mutual'!E6,Legion!E6,LondonPac!E6,'Monarch Life'!E6,Reliance!E6,Villanova!E6)</f>
        <v>0</v>
      </c>
      <c r="F6" s="6">
        <f>SUM(B6:E6)</f>
        <v>917677.8062700173</v>
      </c>
      <c r="H6" s="37" t="s">
        <v>151</v>
      </c>
      <c r="I6" s="8">
        <f>+summary!L13</f>
        <v>1272531.8900000001</v>
      </c>
      <c r="J6" s="37" t="s">
        <v>0</v>
      </c>
    </row>
    <row r="7" spans="1:9" ht="12.75">
      <c r="A7" s="37" t="s">
        <v>9</v>
      </c>
      <c r="B7" s="6">
        <f>SUM('Fidelity Mutual'!B7,Legion!B7,LondonPac!B7,'Monarch Life'!B7,Reliance!B7,Villanova!B7)</f>
        <v>1242.322399789734</v>
      </c>
      <c r="C7" s="6">
        <f>SUM('Fidelity Mutual'!C7,Legion!C7,LondonPac!C7,'Monarch Life'!C7,Reliance!C7,Villanova!C7)</f>
        <v>18647.076860904548</v>
      </c>
      <c r="D7" s="6">
        <f>SUM('Fidelity Mutual'!D7,Legion!D7,LondonPac!D7,'Monarch Life'!D7,Reliance!D7,Villanova!D7)</f>
        <v>1425.5221491608213</v>
      </c>
      <c r="E7" s="6">
        <f>SUM('Fidelity Mutual'!E7,Legion!E7,LondonPac!E7,'Monarch Life'!E7,Reliance!E7,Villanova!E7)</f>
        <v>0</v>
      </c>
      <c r="F7" s="6">
        <f aca="true" t="shared" si="0" ref="F7:F58">SUM(B7:E7)</f>
        <v>21314.921409855102</v>
      </c>
      <c r="H7" s="7" t="s">
        <v>306</v>
      </c>
      <c r="I7" s="6">
        <f>+summary!L14</f>
        <v>2385064.016278589</v>
      </c>
    </row>
    <row r="8" spans="1:10" ht="12.75">
      <c r="A8" s="37" t="s">
        <v>10</v>
      </c>
      <c r="B8" s="6">
        <f>SUM('Fidelity Mutual'!B8,Legion!B8,LondonPac!B8,'Monarch Life'!B8,Reliance!B8,Villanova!B8)</f>
        <v>95724.08266368545</v>
      </c>
      <c r="C8" s="6">
        <f>SUM('Fidelity Mutual'!C8,Legion!C8,LondonPac!C8,'Monarch Life'!C8,Reliance!C8,Villanova!C8)</f>
        <v>1852207.3154018943</v>
      </c>
      <c r="D8" s="6">
        <f>SUM('Fidelity Mutual'!D8,Legion!D8,LondonPac!D8,'Monarch Life'!D8,Reliance!D8,Villanova!D8)</f>
        <v>284378.88862005185</v>
      </c>
      <c r="E8" s="6">
        <f>SUM('Fidelity Mutual'!E8,Legion!E8,LondonPac!E8,'Monarch Life'!E8,Reliance!E8,Villanova!E8)</f>
        <v>0</v>
      </c>
      <c r="F8" s="6">
        <f t="shared" si="0"/>
        <v>2232310.2866856316</v>
      </c>
      <c r="H8" s="7" t="s">
        <v>307</v>
      </c>
      <c r="I8" s="6">
        <f>+summary!L15</f>
        <v>149891038.66999996</v>
      </c>
      <c r="J8" s="37" t="s">
        <v>0</v>
      </c>
    </row>
    <row r="9" spans="1:10" ht="12.75">
      <c r="A9" s="37" t="s">
        <v>11</v>
      </c>
      <c r="B9" s="6">
        <f>SUM('Fidelity Mutual'!B9,Legion!B9,LondonPac!B9,'Monarch Life'!B9,Reliance!B9,Villanova!B9)</f>
        <v>66668.87622088662</v>
      </c>
      <c r="C9" s="6">
        <f>SUM('Fidelity Mutual'!C9,Legion!C9,LondonPac!C9,'Monarch Life'!C9,Reliance!C9,Villanova!C9)</f>
        <v>694198.4567941446</v>
      </c>
      <c r="D9" s="6">
        <f>SUM('Fidelity Mutual'!D9,Legion!D9,LondonPac!D9,'Monarch Life'!D9,Reliance!D9,Villanova!D9)</f>
        <v>26488.269945756885</v>
      </c>
      <c r="E9" s="6">
        <f>SUM('Fidelity Mutual'!E9,Legion!E9,LondonPac!E9,'Monarch Life'!E9,Reliance!E9,Villanova!E9)</f>
        <v>0</v>
      </c>
      <c r="F9" s="6">
        <f t="shared" si="0"/>
        <v>787355.6029607881</v>
      </c>
      <c r="H9" s="7" t="s">
        <v>152</v>
      </c>
      <c r="I9" s="8">
        <f>+summary!L16</f>
        <v>511699.73999999993</v>
      </c>
      <c r="J9" s="37" t="s">
        <v>0</v>
      </c>
    </row>
    <row r="10" spans="1:10" ht="12.75">
      <c r="A10" s="37" t="s">
        <v>12</v>
      </c>
      <c r="B10" s="6">
        <f>SUM('Fidelity Mutual'!B10,Legion!B10,LondonPac!B10,'Monarch Life'!B10,Reliance!B10,Villanova!B10)</f>
        <v>587245.7615559667</v>
      </c>
      <c r="C10" s="6">
        <f>SUM('Fidelity Mutual'!C10,Legion!C10,LondonPac!C10,'Monarch Life'!C10,Reliance!C10,Villanova!C10)</f>
        <v>15247385.356306879</v>
      </c>
      <c r="D10" s="6">
        <f>SUM('Fidelity Mutual'!D10,Legion!D10,LondonPac!D10,'Monarch Life'!D10,Reliance!D10,Villanova!D10)</f>
        <v>718317.9101248252</v>
      </c>
      <c r="E10" s="6">
        <f>SUM('Fidelity Mutual'!E10,Legion!E10,LondonPac!E10,'Monarch Life'!E10,Reliance!E10,Villanova!E10)</f>
        <v>0</v>
      </c>
      <c r="F10" s="6">
        <f t="shared" si="0"/>
        <v>16552949.02798767</v>
      </c>
      <c r="H10" s="7" t="s">
        <v>266</v>
      </c>
      <c r="I10" s="8">
        <f>+summary!L17</f>
        <v>0</v>
      </c>
      <c r="J10" s="37" t="s">
        <v>0</v>
      </c>
    </row>
    <row r="11" spans="1:10" ht="12.75">
      <c r="A11" s="37" t="s">
        <v>14</v>
      </c>
      <c r="B11" s="6">
        <f>SUM('Fidelity Mutual'!B11,Legion!B11,LondonPac!B11,'Monarch Life'!B11,Reliance!B11,Villanova!B11)</f>
        <v>176596.96870473545</v>
      </c>
      <c r="C11" s="6">
        <f>SUM('Fidelity Mutual'!C11,Legion!C11,LondonPac!C11,'Monarch Life'!C11,Reliance!C11,Villanova!C11)</f>
        <v>2494527.7284146436</v>
      </c>
      <c r="D11" s="6">
        <f>SUM('Fidelity Mutual'!D11,Legion!D11,LondonPac!D11,'Monarch Life'!D11,Reliance!D11,Villanova!D11)</f>
        <v>114663.24225260376</v>
      </c>
      <c r="E11" s="6">
        <f>SUM('Fidelity Mutual'!E11,Legion!E11,LondonPac!E11,'Monarch Life'!E11,Reliance!E11,Villanova!E11)</f>
        <v>0</v>
      </c>
      <c r="F11" s="6">
        <f t="shared" si="0"/>
        <v>2785787.9393719826</v>
      </c>
      <c r="H11" s="7" t="s">
        <v>294</v>
      </c>
      <c r="I11" s="8">
        <f>+summary!L18</f>
        <v>15689434.245000003</v>
      </c>
      <c r="J11" s="37" t="s">
        <v>0</v>
      </c>
    </row>
    <row r="12" spans="1:10" ht="12.75">
      <c r="A12" s="37" t="s">
        <v>15</v>
      </c>
      <c r="B12" s="6">
        <f>SUM('Fidelity Mutual'!B12,Legion!B12,LondonPac!B12,'Monarch Life'!B12,Reliance!B12,Villanova!B12)</f>
        <v>18047.5311514257</v>
      </c>
      <c r="C12" s="6">
        <f>SUM('Fidelity Mutual'!C12,Legion!C12,LondonPac!C12,'Monarch Life'!C12,Reliance!C12,Villanova!C12)</f>
        <v>1696.431673194895</v>
      </c>
      <c r="D12" s="6">
        <f>SUM('Fidelity Mutual'!D12,Legion!D12,LondonPac!D12,'Monarch Life'!D12,Reliance!D12,Villanova!D12)</f>
        <v>28449.060565269403</v>
      </c>
      <c r="E12" s="6">
        <f>SUM('Fidelity Mutual'!E12,Legion!E12,LondonPac!E12,'Monarch Life'!E12,Reliance!E12,Villanova!E12)</f>
        <v>0</v>
      </c>
      <c r="F12" s="6">
        <f t="shared" si="0"/>
        <v>48193.023389890004</v>
      </c>
      <c r="H12" s="7" t="s">
        <v>308</v>
      </c>
      <c r="I12" s="8">
        <f>+summary!L19</f>
        <v>225397.72372141047</v>
      </c>
      <c r="J12" s="37" t="s">
        <v>0</v>
      </c>
    </row>
    <row r="13" spans="1:10" ht="12.75">
      <c r="A13" s="37" t="s">
        <v>17</v>
      </c>
      <c r="B13" s="6">
        <f>SUM('Fidelity Mutual'!B13,Legion!B13,LondonPac!B13,'Monarch Life'!B13,Reliance!B13,Villanova!B13)</f>
        <v>10727.495857532966</v>
      </c>
      <c r="C13" s="6">
        <f>SUM('Fidelity Mutual'!C13,Legion!C13,LondonPac!C13,'Monarch Life'!C13,Reliance!C13,Villanova!C13)</f>
        <v>205676.99661083566</v>
      </c>
      <c r="D13" s="6">
        <f>SUM('Fidelity Mutual'!D13,Legion!D13,LondonPac!D13,'Monarch Life'!D13,Reliance!D13,Villanova!D13)</f>
        <v>19471.15976218378</v>
      </c>
      <c r="E13" s="6">
        <f>SUM('Fidelity Mutual'!E13,Legion!E13,LondonPac!E13,'Monarch Life'!E13,Reliance!E13,Villanova!E13)</f>
        <v>0</v>
      </c>
      <c r="F13" s="6">
        <f t="shared" si="0"/>
        <v>235875.6522305524</v>
      </c>
      <c r="J13" s="37" t="s">
        <v>0</v>
      </c>
    </row>
    <row r="14" spans="1:10" ht="12.75">
      <c r="A14" s="37" t="s">
        <v>19</v>
      </c>
      <c r="B14" s="6">
        <f>SUM('Fidelity Mutual'!B14,Legion!B14,LondonPac!B14,'Monarch Life'!B14,Reliance!B14,Villanova!B14)</f>
        <v>5918.54380915823</v>
      </c>
      <c r="C14" s="6">
        <f>SUM('Fidelity Mutual'!C14,Legion!C14,LondonPac!C14,'Monarch Life'!C14,Reliance!C14,Villanova!C14)</f>
        <v>71319.23924625498</v>
      </c>
      <c r="D14" s="6">
        <f>SUM('Fidelity Mutual'!D14,Legion!D14,LondonPac!D14,'Monarch Life'!D14,Reliance!D14,Villanova!D14)</f>
        <v>9920.308801670764</v>
      </c>
      <c r="E14" s="6">
        <f>SUM('Fidelity Mutual'!E14,Legion!E14,LondonPac!E14,'Monarch Life'!E14,Reliance!E14,Villanova!E14)</f>
        <v>0</v>
      </c>
      <c r="F14" s="6">
        <f t="shared" si="0"/>
        <v>87158.09185708397</v>
      </c>
      <c r="H14" s="7" t="s">
        <v>6</v>
      </c>
      <c r="I14" s="6">
        <f>SUM(I6:I12)</f>
        <v>169975166.28499997</v>
      </c>
      <c r="J14" s="37" t="s">
        <v>0</v>
      </c>
    </row>
    <row r="15" spans="1:10" ht="12.75">
      <c r="A15" s="37" t="s">
        <v>21</v>
      </c>
      <c r="B15" s="6">
        <f>SUM('Fidelity Mutual'!B15,Legion!B15,LondonPac!B15,'Monarch Life'!B15,Reliance!B15,Villanova!B15)</f>
        <v>296347.80381280254</v>
      </c>
      <c r="C15" s="6">
        <f>SUM('Fidelity Mutual'!C15,Legion!C15,LondonPac!C15,'Monarch Life'!C15,Reliance!C15,Villanova!C15)</f>
        <v>10657793.44036969</v>
      </c>
      <c r="D15" s="6">
        <f>SUM('Fidelity Mutual'!D15,Legion!D15,LondonPac!D15,'Monarch Life'!D15,Reliance!D15,Villanova!D15)</f>
        <v>5038454.173302444</v>
      </c>
      <c r="E15" s="6">
        <f>SUM('Fidelity Mutual'!E15,Legion!E15,LondonPac!E15,'Monarch Life'!E15,Reliance!E15,Villanova!E15)</f>
        <v>0</v>
      </c>
      <c r="F15" s="6">
        <f t="shared" si="0"/>
        <v>15992595.417484935</v>
      </c>
      <c r="H15" s="7" t="s">
        <v>42</v>
      </c>
      <c r="I15" s="6">
        <f>+F69</f>
        <v>169975166.2849999</v>
      </c>
      <c r="J15" s="37" t="s">
        <v>0</v>
      </c>
    </row>
    <row r="16" spans="1:10" ht="12.75">
      <c r="A16" s="37" t="s">
        <v>23</v>
      </c>
      <c r="B16" s="6">
        <f>SUM('Fidelity Mutual'!B16,Legion!B16,LondonPac!B16,'Monarch Life'!B16,Reliance!B16,Villanova!B16)</f>
        <v>42447.06449155082</v>
      </c>
      <c r="C16" s="6">
        <f>SUM('Fidelity Mutual'!C16,Legion!C16,LondonPac!C16,'Monarch Life'!C16,Reliance!C16,Villanova!C16)</f>
        <v>2178328.6707539326</v>
      </c>
      <c r="D16" s="6">
        <f>SUM('Fidelity Mutual'!D16,Legion!D16,LondonPac!D16,'Monarch Life'!D16,Reliance!D16,Villanova!D16)</f>
        <v>2171007.4090825203</v>
      </c>
      <c r="E16" s="6">
        <f>SUM('Fidelity Mutual'!E16,Legion!E16,LondonPac!E16,'Monarch Life'!E16,Reliance!E16,Villanova!E16)</f>
        <v>1190.519450756463</v>
      </c>
      <c r="F16" s="6">
        <f t="shared" si="0"/>
        <v>4392973.6637787605</v>
      </c>
      <c r="I16" s="6">
        <f>+I14-I15</f>
        <v>0</v>
      </c>
      <c r="J16" s="37" t="s">
        <v>0</v>
      </c>
    </row>
    <row r="17" spans="1:6" ht="12.75">
      <c r="A17" s="37" t="s">
        <v>24</v>
      </c>
      <c r="B17" s="6">
        <f>SUM('Fidelity Mutual'!B17,Legion!B17,LondonPac!B17,'Monarch Life'!B17,Reliance!B17,Villanova!B17)</f>
        <v>1687.9842202155244</v>
      </c>
      <c r="C17" s="6">
        <f>SUM('Fidelity Mutual'!C17,Legion!C17,LondonPac!C17,'Monarch Life'!C17,Reliance!C17,Villanova!C17)</f>
        <v>38037.214303771565</v>
      </c>
      <c r="D17" s="6">
        <f>SUM('Fidelity Mutual'!D17,Legion!D17,LondonPac!D17,'Monarch Life'!D17,Reliance!D17,Villanova!D17)</f>
        <v>34234.77413723203</v>
      </c>
      <c r="E17" s="6">
        <f>SUM('Fidelity Mutual'!E17,Legion!E17,LondonPac!E17,'Monarch Life'!E17,Reliance!E17,Villanova!E17)</f>
        <v>0</v>
      </c>
      <c r="F17" s="6">
        <f t="shared" si="0"/>
        <v>73959.97266121913</v>
      </c>
    </row>
    <row r="18" spans="1:6" ht="12.75">
      <c r="A18" s="37" t="s">
        <v>26</v>
      </c>
      <c r="B18" s="6">
        <f>SUM('Fidelity Mutual'!B18,Legion!B18,LondonPac!B18,'Monarch Life'!B18,Reliance!B18,Villanova!B18)</f>
        <v>47288.7223606391</v>
      </c>
      <c r="C18" s="6">
        <f>SUM('Fidelity Mutual'!C18,Legion!C18,LondonPac!C18,'Monarch Life'!C18,Reliance!C18,Villanova!C18)</f>
        <v>171871.00015998556</v>
      </c>
      <c r="D18" s="6">
        <f>SUM('Fidelity Mutual'!D18,Legion!D18,LondonPac!D18,'Monarch Life'!D18,Reliance!D18,Villanova!D18)</f>
        <v>16712.210890280807</v>
      </c>
      <c r="E18" s="6">
        <f>SUM('Fidelity Mutual'!E18,Legion!E18,LondonPac!E18,'Monarch Life'!E18,Reliance!E18,Villanova!E18)</f>
        <v>0</v>
      </c>
      <c r="F18" s="6">
        <f t="shared" si="0"/>
        <v>235871.93341090548</v>
      </c>
    </row>
    <row r="19" spans="1:6" ht="12.75">
      <c r="A19" s="37" t="s">
        <v>28</v>
      </c>
      <c r="B19" s="6">
        <f>SUM('Fidelity Mutual'!B19,Legion!B19,LondonPac!B19,'Monarch Life'!B19,Reliance!B19,Villanova!B19)</f>
        <v>131359.70479597265</v>
      </c>
      <c r="C19" s="6">
        <f>SUM('Fidelity Mutual'!C19,Legion!C19,LondonPac!C19,'Monarch Life'!C19,Reliance!C19,Villanova!C19)</f>
        <v>3466625.5316551705</v>
      </c>
      <c r="D19" s="6">
        <f>SUM('Fidelity Mutual'!D19,Legion!D19,LondonPac!D19,'Monarch Life'!D19,Reliance!D19,Villanova!D19)</f>
        <v>153339.304295662</v>
      </c>
      <c r="E19" s="6">
        <f>SUM('Fidelity Mutual'!E19,Legion!E19,LondonPac!E19,'Monarch Life'!E19,Reliance!E19,Villanova!E19)</f>
        <v>359.7834672914268</v>
      </c>
      <c r="F19" s="6">
        <f t="shared" si="0"/>
        <v>3751684.324214096</v>
      </c>
    </row>
    <row r="20" spans="1:6" ht="12.75">
      <c r="A20" s="37" t="s">
        <v>30</v>
      </c>
      <c r="B20" s="6">
        <f>SUM('Fidelity Mutual'!B20,Legion!B20,LondonPac!B20,'Monarch Life'!B20,Reliance!B20,Villanova!B20)</f>
        <v>51914.2755414002</v>
      </c>
      <c r="C20" s="6">
        <f>SUM('Fidelity Mutual'!C20,Legion!C20,LondonPac!C20,'Monarch Life'!C20,Reliance!C20,Villanova!C20)</f>
        <v>8079270.399239559</v>
      </c>
      <c r="D20" s="6">
        <f>SUM('Fidelity Mutual'!D20,Legion!D20,LondonPac!D20,'Monarch Life'!D20,Reliance!D20,Villanova!D20)</f>
        <v>146509.27300477884</v>
      </c>
      <c r="E20" s="6">
        <f>SUM('Fidelity Mutual'!E20,Legion!E20,LondonPac!E20,'Monarch Life'!E20,Reliance!E20,Villanova!E20)</f>
        <v>0</v>
      </c>
      <c r="F20" s="6">
        <f t="shared" si="0"/>
        <v>8277693.947785738</v>
      </c>
    </row>
    <row r="21" spans="1:6" ht="12.75">
      <c r="A21" s="37" t="s">
        <v>32</v>
      </c>
      <c r="B21" s="6">
        <f>SUM('Fidelity Mutual'!B21,Legion!B21,LondonPac!B21,'Monarch Life'!B21,Reliance!B21,Villanova!B21)</f>
        <v>20473.363609470434</v>
      </c>
      <c r="C21" s="6">
        <f>SUM('Fidelity Mutual'!C21,Legion!C21,LondonPac!C21,'Monarch Life'!C21,Reliance!C21,Villanova!C21)</f>
        <v>1497566.9639767765</v>
      </c>
      <c r="D21" s="6">
        <f>SUM('Fidelity Mutual'!D21,Legion!D21,LondonPac!D21,'Monarch Life'!D21,Reliance!D21,Villanova!D21)</f>
        <v>14701.97937660392</v>
      </c>
      <c r="E21" s="6">
        <f>SUM('Fidelity Mutual'!E21,Legion!E21,LondonPac!E21,'Monarch Life'!E21,Reliance!E21,Villanova!E21)</f>
        <v>0</v>
      </c>
      <c r="F21" s="6">
        <f t="shared" si="0"/>
        <v>1532742.3069628507</v>
      </c>
    </row>
    <row r="22" spans="1:6" ht="12.75">
      <c r="A22" s="37" t="s">
        <v>34</v>
      </c>
      <c r="B22" s="6">
        <f>SUM('Fidelity Mutual'!B22,Legion!B22,LondonPac!B22,'Monarch Life'!B22,Reliance!B22,Villanova!B22)</f>
        <v>54006.02653686718</v>
      </c>
      <c r="C22" s="6">
        <f>SUM('Fidelity Mutual'!C22,Legion!C22,LondonPac!C22,'Monarch Life'!C22,Reliance!C22,Villanova!C22)</f>
        <v>1215574.0884246526</v>
      </c>
      <c r="D22" s="6">
        <f>SUM('Fidelity Mutual'!D22,Legion!D22,LondonPac!D22,'Monarch Life'!D22,Reliance!D22,Villanova!D22)</f>
        <v>134572.21659198782</v>
      </c>
      <c r="E22" s="6">
        <f>SUM('Fidelity Mutual'!E22,Legion!E22,LondonPac!E22,'Monarch Life'!E22,Reliance!E22,Villanova!E22)</f>
        <v>0</v>
      </c>
      <c r="F22" s="6">
        <f t="shared" si="0"/>
        <v>1404152.3315535076</v>
      </c>
    </row>
    <row r="23" spans="1:6" ht="12.75">
      <c r="A23" s="37" t="s">
        <v>36</v>
      </c>
      <c r="B23" s="6">
        <f>SUM('Fidelity Mutual'!B23,Legion!B23,LondonPac!B23,'Monarch Life'!B23,Reliance!B23,Villanova!B23)</f>
        <v>38735.878304472295</v>
      </c>
      <c r="C23" s="6">
        <f>SUM('Fidelity Mutual'!C23,Legion!C23,LondonPac!C23,'Monarch Life'!C23,Reliance!C23,Villanova!C23)</f>
        <v>655428.7351109473</v>
      </c>
      <c r="D23" s="6">
        <f>SUM('Fidelity Mutual'!D23,Legion!D23,LondonPac!D23,'Monarch Life'!D23,Reliance!D23,Villanova!D23)</f>
        <v>138939.15217421218</v>
      </c>
      <c r="E23" s="6">
        <f>SUM('Fidelity Mutual'!E23,Legion!E23,LondonPac!E23,'Monarch Life'!E23,Reliance!E23,Villanova!E23)</f>
        <v>0</v>
      </c>
      <c r="F23" s="6">
        <f t="shared" si="0"/>
        <v>833103.7655896317</v>
      </c>
    </row>
    <row r="24" spans="1:6" ht="12.75">
      <c r="A24" s="37" t="s">
        <v>38</v>
      </c>
      <c r="B24" s="6">
        <f>SUM('Fidelity Mutual'!B24,Legion!B24,LondonPac!B24,'Monarch Life'!B24,Reliance!B24,Villanova!B24)</f>
        <v>50064.940247735496</v>
      </c>
      <c r="C24" s="6">
        <f>SUM('Fidelity Mutual'!C24,Legion!C24,LondonPac!C24,'Monarch Life'!C24,Reliance!C24,Villanova!C24)</f>
        <v>348991.3509242571</v>
      </c>
      <c r="D24" s="6">
        <f>SUM('Fidelity Mutual'!D24,Legion!D24,LondonPac!D24,'Monarch Life'!D24,Reliance!D24,Villanova!D24)</f>
        <v>136596.14206960762</v>
      </c>
      <c r="E24" s="6">
        <f>SUM('Fidelity Mutual'!E24,Legion!E24,LondonPac!E24,'Monarch Life'!E24,Reliance!E24,Villanova!E24)</f>
        <v>0</v>
      </c>
      <c r="F24" s="6">
        <f t="shared" si="0"/>
        <v>535652.4332416002</v>
      </c>
    </row>
    <row r="25" spans="1:6" ht="12.75">
      <c r="A25" s="37" t="s">
        <v>39</v>
      </c>
      <c r="B25" s="6">
        <f>SUM('Fidelity Mutual'!B25,Legion!B25,LondonPac!B25,'Monarch Life'!B25,Reliance!B25,Villanova!B25)</f>
        <v>7629.300424625419</v>
      </c>
      <c r="C25" s="6">
        <f>SUM('Fidelity Mutual'!C25,Legion!C25,LondonPac!C25,'Monarch Life'!C25,Reliance!C25,Villanova!C25)</f>
        <v>5897.855226281945</v>
      </c>
      <c r="D25" s="6">
        <f>SUM('Fidelity Mutual'!D25,Legion!D25,LondonPac!D25,'Monarch Life'!D25,Reliance!D25,Villanova!D25)</f>
        <v>4807.211087907593</v>
      </c>
      <c r="E25" s="6">
        <f>SUM('Fidelity Mutual'!E25,Legion!E25,LondonPac!E25,'Monarch Life'!E25,Reliance!E25,Villanova!E25)</f>
        <v>0</v>
      </c>
      <c r="F25" s="6">
        <f t="shared" si="0"/>
        <v>18334.366738814955</v>
      </c>
    </row>
    <row r="26" spans="1:6" ht="12.75">
      <c r="A26" s="37" t="s">
        <v>41</v>
      </c>
      <c r="B26" s="6">
        <f>SUM('Fidelity Mutual'!B26,Legion!B26,LondonPac!B26,'Monarch Life'!B26,Reliance!B26,Villanova!B26)</f>
        <v>48587.975655840935</v>
      </c>
      <c r="C26" s="6">
        <f>SUM('Fidelity Mutual'!C26,Legion!C26,LondonPac!C26,'Monarch Life'!C26,Reliance!C26,Villanova!C26)</f>
        <v>661515.8293807362</v>
      </c>
      <c r="D26" s="6">
        <f>SUM('Fidelity Mutual'!D26,Legion!D26,LondonPac!D26,'Monarch Life'!D26,Reliance!D26,Villanova!D26)</f>
        <v>226228.66746601678</v>
      </c>
      <c r="E26" s="6">
        <f>SUM('Fidelity Mutual'!E26,Legion!E26,LondonPac!E26,'Monarch Life'!E26,Reliance!E26,Villanova!E26)</f>
        <v>0</v>
      </c>
      <c r="F26" s="6">
        <f t="shared" si="0"/>
        <v>936332.4725025939</v>
      </c>
    </row>
    <row r="27" spans="1:6" ht="12.75">
      <c r="A27" s="37" t="s">
        <v>43</v>
      </c>
      <c r="B27" s="6">
        <f>SUM('Fidelity Mutual'!B27,Legion!B27,LondonPac!B27,'Monarch Life'!B27,Reliance!B27,Villanova!B27)</f>
        <v>79005.16862603191</v>
      </c>
      <c r="C27" s="6">
        <f>SUM('Fidelity Mutual'!C27,Legion!C27,LondonPac!C27,'Monarch Life'!C27,Reliance!C27,Villanova!C27)</f>
        <v>19575.557020432552</v>
      </c>
      <c r="D27" s="6">
        <f>SUM('Fidelity Mutual'!D27,Legion!D27,LondonPac!D27,'Monarch Life'!D27,Reliance!D27,Villanova!D27)</f>
        <v>119086.62501865148</v>
      </c>
      <c r="E27" s="6">
        <f>SUM('Fidelity Mutual'!E27,Legion!E27,LondonPac!E27,'Monarch Life'!E27,Reliance!E27,Villanova!E27)</f>
        <v>0</v>
      </c>
      <c r="F27" s="6">
        <f t="shared" si="0"/>
        <v>217667.35066511593</v>
      </c>
    </row>
    <row r="28" spans="1:6" ht="12.75">
      <c r="A28" s="37" t="s">
        <v>44</v>
      </c>
      <c r="B28" s="6">
        <f>SUM('Fidelity Mutual'!B28,Legion!B28,LondonPac!B28,'Monarch Life'!B28,Reliance!B28,Villanova!B28)</f>
        <v>293492.8348662812</v>
      </c>
      <c r="C28" s="6">
        <f>SUM('Fidelity Mutual'!C28,Legion!C28,LondonPac!C28,'Monarch Life'!C28,Reliance!C28,Villanova!C28)</f>
        <v>9686471.973355561</v>
      </c>
      <c r="D28" s="6">
        <f>SUM('Fidelity Mutual'!D28,Legion!D28,LondonPac!D28,'Monarch Life'!D28,Reliance!D28,Villanova!D28)</f>
        <v>587981.9254604874</v>
      </c>
      <c r="E28" s="6">
        <f>SUM('Fidelity Mutual'!E28,Legion!E28,LondonPac!E28,'Monarch Life'!E28,Reliance!E28,Villanova!E28)</f>
        <v>745.843255227733</v>
      </c>
      <c r="F28" s="6">
        <f t="shared" si="0"/>
        <v>10568692.576937558</v>
      </c>
    </row>
    <row r="29" spans="1:6" ht="12.75">
      <c r="A29" s="37" t="s">
        <v>45</v>
      </c>
      <c r="B29" s="6">
        <f>SUM('Fidelity Mutual'!B29,Legion!B29,LondonPac!B29,'Monarch Life'!B29,Reliance!B29,Villanova!B29)</f>
        <v>108259.78410217205</v>
      </c>
      <c r="C29" s="6">
        <f>SUM('Fidelity Mutual'!C29,Legion!C29,LondonPac!C29,'Monarch Life'!C29,Reliance!C29,Villanova!C29)</f>
        <v>4156710.2593793673</v>
      </c>
      <c r="D29" s="6">
        <f>SUM('Fidelity Mutual'!D29,Legion!D29,LondonPac!D29,'Monarch Life'!D29,Reliance!D29,Villanova!D29)</f>
        <v>68192.5144653128</v>
      </c>
      <c r="E29" s="6">
        <f>SUM('Fidelity Mutual'!E29,Legion!E29,LondonPac!E29,'Monarch Life'!E29,Reliance!E29,Villanova!E29)</f>
        <v>0</v>
      </c>
      <c r="F29" s="6">
        <f t="shared" si="0"/>
        <v>4333162.5579468515</v>
      </c>
    </row>
    <row r="30" spans="1:6" ht="12.75">
      <c r="A30" s="37" t="s">
        <v>46</v>
      </c>
      <c r="B30" s="6">
        <f>SUM('Fidelity Mutual'!B30,Legion!B30,LondonPac!B30,'Monarch Life'!B30,Reliance!B30,Villanova!B30)</f>
        <v>2013.464874915494</v>
      </c>
      <c r="C30" s="6">
        <f>SUM('Fidelity Mutual'!C30,Legion!C30,LondonPac!C30,'Monarch Life'!C30,Reliance!C30,Villanova!C30)</f>
        <v>268910.2173326676</v>
      </c>
      <c r="D30" s="6">
        <f>SUM('Fidelity Mutual'!D30,Legion!D30,LondonPac!D30,'Monarch Life'!D30,Reliance!D30,Villanova!D30)</f>
        <v>76850.6471052455</v>
      </c>
      <c r="E30" s="6">
        <f>SUM('Fidelity Mutual'!E30,Legion!E30,LondonPac!E30,'Monarch Life'!E30,Reliance!E30,Villanova!E30)</f>
        <v>0</v>
      </c>
      <c r="F30" s="6">
        <f t="shared" si="0"/>
        <v>347774.3293128286</v>
      </c>
    </row>
    <row r="31" spans="1:6" ht="12.75">
      <c r="A31" s="37" t="s">
        <v>47</v>
      </c>
      <c r="B31" s="6">
        <f>SUM('Fidelity Mutual'!B31,Legion!B31,LondonPac!B31,'Monarch Life'!B31,Reliance!B31,Villanova!B31)</f>
        <v>41040.815807720086</v>
      </c>
      <c r="C31" s="6">
        <f>SUM('Fidelity Mutual'!C31,Legion!C31,LondonPac!C31,'Monarch Life'!C31,Reliance!C31,Villanova!C31)</f>
        <v>913510.5397437834</v>
      </c>
      <c r="D31" s="6">
        <f>SUM('Fidelity Mutual'!D31,Legion!D31,LondonPac!D31,'Monarch Life'!D31,Reliance!D31,Villanova!D31)</f>
        <v>144754.63598508504</v>
      </c>
      <c r="E31" s="6">
        <f>SUM('Fidelity Mutual'!E31,Legion!E31,LondonPac!E31,'Monarch Life'!E31,Reliance!E31,Villanova!E31)</f>
        <v>0</v>
      </c>
      <c r="F31" s="6">
        <f t="shared" si="0"/>
        <v>1099305.9915365884</v>
      </c>
    </row>
    <row r="32" spans="1:6" ht="12.75">
      <c r="A32" s="37" t="s">
        <v>48</v>
      </c>
      <c r="B32" s="6">
        <f>SUM('Fidelity Mutual'!B32,Legion!B32,LondonPac!B32,'Monarch Life'!B32,Reliance!B32,Villanova!B32)</f>
        <v>5185.674950237276</v>
      </c>
      <c r="C32" s="6">
        <f>SUM('Fidelity Mutual'!C32,Legion!C32,LondonPac!C32,'Monarch Life'!C32,Reliance!C32,Villanova!C32)</f>
        <v>57980.071543031525</v>
      </c>
      <c r="D32" s="6">
        <f>SUM('Fidelity Mutual'!D32,Legion!D32,LondonPac!D32,'Monarch Life'!D32,Reliance!D32,Villanova!D32)</f>
        <v>21380.62247105164</v>
      </c>
      <c r="E32" s="6">
        <f>SUM('Fidelity Mutual'!E32,Legion!E32,LondonPac!E32,'Monarch Life'!E32,Reliance!E32,Villanova!E32)</f>
        <v>0</v>
      </c>
      <c r="F32" s="6">
        <f t="shared" si="0"/>
        <v>84546.36896432044</v>
      </c>
    </row>
    <row r="33" spans="1:6" ht="12.75">
      <c r="A33" s="37" t="s">
        <v>49</v>
      </c>
      <c r="B33" s="6">
        <f>SUM('Fidelity Mutual'!B33,Legion!B33,LondonPac!B33,'Monarch Life'!B33,Reliance!B33,Villanova!B33)</f>
        <v>48141.17216251087</v>
      </c>
      <c r="C33" s="6">
        <f>SUM('Fidelity Mutual'!C33,Legion!C33,LondonPac!C33,'Monarch Life'!C33,Reliance!C33,Villanova!C33)</f>
        <v>1926626.4288144554</v>
      </c>
      <c r="D33" s="6">
        <f>SUM('Fidelity Mutual'!D33,Legion!D33,LondonPac!D33,'Monarch Life'!D33,Reliance!D33,Villanova!D33)</f>
        <v>8727.72814393457</v>
      </c>
      <c r="E33" s="6">
        <f>SUM('Fidelity Mutual'!E33,Legion!E33,LondonPac!E33,'Monarch Life'!E33,Reliance!E33,Villanova!E33)</f>
        <v>0</v>
      </c>
      <c r="F33" s="6">
        <f t="shared" si="0"/>
        <v>1983495.329120901</v>
      </c>
    </row>
    <row r="34" spans="1:6" ht="12.75">
      <c r="A34" s="37" t="s">
        <v>50</v>
      </c>
      <c r="B34" s="6">
        <f>SUM('Fidelity Mutual'!B34,Legion!B34,LondonPac!B34,'Monarch Life'!B34,Reliance!B34,Villanova!B34)</f>
        <v>20376.169733237584</v>
      </c>
      <c r="C34" s="6">
        <f>SUM('Fidelity Mutual'!C34,Legion!C34,LondonPac!C34,'Monarch Life'!C34,Reliance!C34,Villanova!C34)</f>
        <v>1059262.6854271013</v>
      </c>
      <c r="D34" s="6">
        <f>SUM('Fidelity Mutual'!D34,Legion!D34,LondonPac!D34,'Monarch Life'!D34,Reliance!D34,Villanova!D34)</f>
        <v>177285.29885801647</v>
      </c>
      <c r="E34" s="6">
        <f>SUM('Fidelity Mutual'!E34,Legion!E34,LondonPac!E34,'Monarch Life'!E34,Reliance!E34,Villanova!E34)</f>
        <v>0</v>
      </c>
      <c r="F34" s="6">
        <f t="shared" si="0"/>
        <v>1256924.1540183553</v>
      </c>
    </row>
    <row r="35" spans="1:6" ht="12.75">
      <c r="A35" s="37" t="s">
        <v>51</v>
      </c>
      <c r="B35" s="6">
        <f>SUM('Fidelity Mutual'!B35,Legion!B35,LondonPac!B35,'Monarch Life'!B35,Reliance!B35,Villanova!B35)</f>
        <v>10924.654392981887</v>
      </c>
      <c r="C35" s="6">
        <f>SUM('Fidelity Mutual'!C35,Legion!C35,LondonPac!C35,'Monarch Life'!C35,Reliance!C35,Villanova!C35)</f>
        <v>680.349032637233</v>
      </c>
      <c r="D35" s="6">
        <f>SUM('Fidelity Mutual'!D35,Legion!D35,LondonPac!D35,'Monarch Life'!D35,Reliance!D35,Villanova!D35)</f>
        <v>881.8079087509228</v>
      </c>
      <c r="E35" s="6">
        <f>SUM('Fidelity Mutual'!E35,Legion!E35,LondonPac!E35,'Monarch Life'!E35,Reliance!E35,Villanova!E35)</f>
        <v>0</v>
      </c>
      <c r="F35" s="6">
        <f t="shared" si="0"/>
        <v>12486.811334370044</v>
      </c>
    </row>
    <row r="36" spans="1:6" ht="12.75">
      <c r="A36" s="37" t="s">
        <v>52</v>
      </c>
      <c r="B36" s="6">
        <f>SUM('Fidelity Mutual'!B36,Legion!B36,LondonPac!B36,'Monarch Life'!B36,Reliance!B36,Villanova!B36)</f>
        <v>82328.68409875885</v>
      </c>
      <c r="C36" s="6">
        <f>SUM('Fidelity Mutual'!C36,Legion!C36,LondonPac!C36,'Monarch Life'!C36,Reliance!C36,Villanova!C36)</f>
        <v>9713.179654557909</v>
      </c>
      <c r="D36" s="6">
        <f>SUM('Fidelity Mutual'!D36,Legion!D36,LondonPac!D36,'Monarch Life'!D36,Reliance!D36,Villanova!D36)</f>
        <v>58261.77896859273</v>
      </c>
      <c r="E36" s="6">
        <f>SUM('Fidelity Mutual'!E36,Legion!E36,LondonPac!E36,'Monarch Life'!E36,Reliance!E36,Villanova!E36)</f>
        <v>2629.6533199221703</v>
      </c>
      <c r="F36" s="6">
        <f t="shared" si="0"/>
        <v>152933.29604183167</v>
      </c>
    </row>
    <row r="37" spans="1:6" ht="12.75">
      <c r="A37" s="37" t="s">
        <v>53</v>
      </c>
      <c r="B37" s="6">
        <f>SUM('Fidelity Mutual'!B37,Legion!B37,LondonPac!B37,'Monarch Life'!B37,Reliance!B37,Villanova!B37)</f>
        <v>6144.379514334379</v>
      </c>
      <c r="C37" s="6">
        <f>SUM('Fidelity Mutual'!C37,Legion!C37,LondonPac!C37,'Monarch Life'!C37,Reliance!C37,Villanova!C37)</f>
        <v>176370.72680108354</v>
      </c>
      <c r="D37" s="6">
        <f>SUM('Fidelity Mutual'!D37,Legion!D37,LondonPac!D37,'Monarch Life'!D37,Reliance!D37,Villanova!D37)</f>
        <v>82438.68677149552</v>
      </c>
      <c r="E37" s="6">
        <f>SUM('Fidelity Mutual'!E37,Legion!E37,LondonPac!E37,'Monarch Life'!E37,Reliance!E37,Villanova!E37)</f>
        <v>0</v>
      </c>
      <c r="F37" s="6">
        <f t="shared" si="0"/>
        <v>264953.7930869134</v>
      </c>
    </row>
    <row r="38" spans="1:6" ht="12.75">
      <c r="A38" s="37" t="s">
        <v>54</v>
      </c>
      <c r="B38" s="6">
        <f>SUM('Fidelity Mutual'!B38,Legion!B38,LondonPac!B38,'Monarch Life'!B38,Reliance!B38,Villanova!B38)</f>
        <v>92718.41751840374</v>
      </c>
      <c r="C38" s="6">
        <f>SUM('Fidelity Mutual'!C38,Legion!C38,LondonPac!C38,'Monarch Life'!C38,Reliance!C38,Villanova!C38)</f>
        <v>24323.9103844749</v>
      </c>
      <c r="D38" s="6">
        <f>SUM('Fidelity Mutual'!D38,Legion!D38,LondonPac!D38,'Monarch Life'!D38,Reliance!D38,Villanova!D38)</f>
        <v>39579.05180526523</v>
      </c>
      <c r="E38" s="6">
        <f>SUM('Fidelity Mutual'!E38,Legion!E38,LondonPac!E38,'Monarch Life'!E38,Reliance!E38,Villanova!E38)</f>
        <v>2617.525787316841</v>
      </c>
      <c r="F38" s="6">
        <f t="shared" si="0"/>
        <v>159238.90549546073</v>
      </c>
    </row>
    <row r="39" spans="1:6" ht="12.75">
      <c r="A39" s="37" t="s">
        <v>55</v>
      </c>
      <c r="B39" s="6">
        <f>SUM('Fidelity Mutual'!B39,Legion!B39,LondonPac!B39,'Monarch Life'!B39,Reliance!B39,Villanova!B39)</f>
        <v>265264.6617232228</v>
      </c>
      <c r="C39" s="6">
        <f>SUM('Fidelity Mutual'!C39,Legion!C39,LondonPac!C39,'Monarch Life'!C39,Reliance!C39,Villanova!C39)</f>
        <v>7933193.9527516775</v>
      </c>
      <c r="D39" s="6">
        <f>SUM('Fidelity Mutual'!D39,Legion!D39,LondonPac!D39,'Monarch Life'!D39,Reliance!D39,Villanova!D39)</f>
        <v>1118587.2959409484</v>
      </c>
      <c r="E39" s="6">
        <f>SUM('Fidelity Mutual'!E39,Legion!E39,LondonPac!E39,'Monarch Life'!E39,Reliance!E39,Villanova!E39)</f>
        <v>3357.3052762419093</v>
      </c>
      <c r="F39" s="6">
        <f t="shared" si="0"/>
        <v>9320403.21569209</v>
      </c>
    </row>
    <row r="40" spans="1:6" ht="12.75">
      <c r="A40" s="37" t="s">
        <v>56</v>
      </c>
      <c r="B40" s="6">
        <f>SUM('Fidelity Mutual'!B40,Legion!B40,LondonPac!B40,'Monarch Life'!B40,Reliance!B40,Villanova!B40)</f>
        <v>3037.2072752224185</v>
      </c>
      <c r="C40" s="6">
        <f>SUM('Fidelity Mutual'!C40,Legion!C40,LondonPac!C40,'Monarch Life'!C40,Reliance!C40,Villanova!C40)</f>
        <v>166478.25643112397</v>
      </c>
      <c r="D40" s="6">
        <f>SUM('Fidelity Mutual'!D40,Legion!D40,LondonPac!D40,'Monarch Life'!D40,Reliance!D40,Villanova!D40)</f>
        <v>1744.6146189483568</v>
      </c>
      <c r="E40" s="6">
        <f>SUM('Fidelity Mutual'!E40,Legion!E40,LondonPac!E40,'Monarch Life'!E40,Reliance!E40,Villanova!E40)</f>
        <v>0</v>
      </c>
      <c r="F40" s="6">
        <f t="shared" si="0"/>
        <v>171260.07832529474</v>
      </c>
    </row>
    <row r="41" spans="1:6" ht="12.75">
      <c r="A41" s="37" t="s">
        <v>57</v>
      </c>
      <c r="B41" s="6">
        <f>SUM('Fidelity Mutual'!B41,Legion!B41,LondonPac!B41,'Monarch Life'!B41,Reliance!B41,Villanova!B41)</f>
        <v>433515.6992123416</v>
      </c>
      <c r="C41" s="6">
        <f>SUM('Fidelity Mutual'!C41,Legion!C41,LondonPac!C41,'Monarch Life'!C41,Reliance!C41,Villanova!C41)</f>
        <v>8965730.645971384</v>
      </c>
      <c r="D41" s="6">
        <f>SUM('Fidelity Mutual'!D41,Legion!D41,LondonPac!D41,'Monarch Life'!D41,Reliance!D41,Villanova!D41)</f>
        <v>123999.36724779812</v>
      </c>
      <c r="E41" s="6">
        <f>SUM('Fidelity Mutual'!E41,Legion!E41,LondonPac!E41,'Monarch Life'!E41,Reliance!E41,Villanova!E41)</f>
        <v>3688.791167454235</v>
      </c>
      <c r="F41" s="6">
        <f t="shared" si="0"/>
        <v>9526934.503598979</v>
      </c>
    </row>
    <row r="42" spans="1:6" ht="12.75">
      <c r="A42" s="37" t="s">
        <v>58</v>
      </c>
      <c r="B42" s="6">
        <f>SUM('Fidelity Mutual'!B42,Legion!B42,LondonPac!B42,'Monarch Life'!B42,Reliance!B42,Villanova!B42)</f>
        <v>165698.12371529575</v>
      </c>
      <c r="C42" s="6">
        <f>SUM('Fidelity Mutual'!C42,Legion!C42,LondonPac!C42,'Monarch Life'!C42,Reliance!C42,Villanova!C42)</f>
        <v>8470174.329198355</v>
      </c>
      <c r="D42" s="6">
        <f>SUM('Fidelity Mutual'!D42,Legion!D42,LondonPac!D42,'Monarch Life'!D42,Reliance!D42,Villanova!D42)</f>
        <v>387673.12617232575</v>
      </c>
      <c r="E42" s="6">
        <f>SUM('Fidelity Mutual'!E42,Legion!E42,LondonPac!E42,'Monarch Life'!E42,Reliance!E42,Villanova!E42)</f>
        <v>0</v>
      </c>
      <c r="F42" s="6">
        <f t="shared" si="0"/>
        <v>9023545.579085978</v>
      </c>
    </row>
    <row r="43" spans="1:6" ht="12.75">
      <c r="A43" s="37" t="s">
        <v>59</v>
      </c>
      <c r="B43" s="6">
        <f>SUM('Fidelity Mutual'!B43,Legion!B43,LondonPac!B43,'Monarch Life'!B43,Reliance!B43,Villanova!B43)</f>
        <v>32689.602750908194</v>
      </c>
      <c r="C43" s="6">
        <f>SUM('Fidelity Mutual'!C43,Legion!C43,LondonPac!C43,'Monarch Life'!C43,Reliance!C43,Villanova!C43)</f>
        <v>385479.1792511806</v>
      </c>
      <c r="D43" s="6">
        <f>SUM('Fidelity Mutual'!D43,Legion!D43,LondonPac!D43,'Monarch Life'!D43,Reliance!D43,Villanova!D43)</f>
        <v>74902.8401415505</v>
      </c>
      <c r="E43" s="6">
        <f>SUM('Fidelity Mutual'!E43,Legion!E43,LondonPac!E43,'Monarch Life'!E43,Reliance!E43,Villanova!E43)</f>
        <v>0</v>
      </c>
      <c r="F43" s="6">
        <f t="shared" si="0"/>
        <v>493071.6221436393</v>
      </c>
    </row>
    <row r="44" spans="1:6" ht="12.75">
      <c r="A44" s="37" t="s">
        <v>60</v>
      </c>
      <c r="B44" s="6">
        <f>SUM('Fidelity Mutual'!B44,Legion!B44,LondonPac!B44,'Monarch Life'!B44,Reliance!B44,Villanova!B44)</f>
        <v>277466.25589357974</v>
      </c>
      <c r="C44" s="6">
        <f>SUM('Fidelity Mutual'!C44,Legion!C44,LondonPac!C44,'Monarch Life'!C44,Reliance!C44,Villanova!C44)</f>
        <v>6199827.702863005</v>
      </c>
      <c r="D44" s="6">
        <f>SUM('Fidelity Mutual'!D44,Legion!D44,LondonPac!D44,'Monarch Life'!D44,Reliance!D44,Villanova!D44)</f>
        <v>383808.455397754</v>
      </c>
      <c r="E44" s="6">
        <f>SUM('Fidelity Mutual'!E44,Legion!E44,LondonPac!E44,'Monarch Life'!E44,Reliance!E44,Villanova!E44)</f>
        <v>13400.92352888854</v>
      </c>
      <c r="F44" s="6">
        <f t="shared" si="0"/>
        <v>6874503.337683227</v>
      </c>
    </row>
    <row r="45" spans="1:6" ht="12.75">
      <c r="A45" s="37" t="s">
        <v>61</v>
      </c>
      <c r="B45" s="6">
        <f>SUM('Fidelity Mutual'!B45,Legion!B45,LondonPac!B45,'Monarch Life'!B45,Reliance!B45,Villanova!B45)</f>
        <v>460.2630905775702</v>
      </c>
      <c r="C45" s="6">
        <f>SUM('Fidelity Mutual'!C45,Legion!C45,LondonPac!C45,'Monarch Life'!C45,Reliance!C45,Villanova!C45)</f>
        <v>14.291401287621131</v>
      </c>
      <c r="D45" s="6">
        <f>SUM('Fidelity Mutual'!D45,Legion!D45,LondonPac!D45,'Monarch Life'!D45,Reliance!D45,Villanova!D45)</f>
        <v>14.063936459617912</v>
      </c>
      <c r="E45" s="6">
        <f>SUM('Fidelity Mutual'!E45,Legion!E45,LondonPac!E45,'Monarch Life'!E45,Reliance!E45,Villanova!E45)</f>
        <v>0</v>
      </c>
      <c r="F45" s="6">
        <f t="shared" si="0"/>
        <v>488.61842832480926</v>
      </c>
    </row>
    <row r="46" spans="1:6" ht="12.75">
      <c r="A46" s="37" t="s">
        <v>62</v>
      </c>
      <c r="B46" s="6">
        <f>SUM('Fidelity Mutual'!B46,Legion!B46,LondonPac!B46,'Monarch Life'!B46,Reliance!B46,Villanova!B46)</f>
        <v>10180.498177007363</v>
      </c>
      <c r="C46" s="6">
        <f>SUM('Fidelity Mutual'!C46,Legion!C46,LondonPac!C46,'Monarch Life'!C46,Reliance!C46,Villanova!C46)</f>
        <v>678.6183283846824</v>
      </c>
      <c r="D46" s="6">
        <f>SUM('Fidelity Mutual'!D46,Legion!D46,LondonPac!D46,'Monarch Life'!D46,Reliance!D46,Villanova!D46)</f>
        <v>379827.0055768932</v>
      </c>
      <c r="E46" s="6">
        <f>SUM('Fidelity Mutual'!E46,Legion!E46,LondonPac!E46,'Monarch Life'!E46,Reliance!E46,Villanova!E46)</f>
        <v>0</v>
      </c>
      <c r="F46" s="6">
        <f t="shared" si="0"/>
        <v>390686.1220822853</v>
      </c>
    </row>
    <row r="47" spans="1:6" ht="12.75">
      <c r="A47" s="37" t="s">
        <v>63</v>
      </c>
      <c r="B47" s="6">
        <f>SUM('Fidelity Mutual'!B47,Legion!B47,LondonPac!B47,'Monarch Life'!B47,Reliance!B47,Villanova!B47)</f>
        <v>27082.968903227586</v>
      </c>
      <c r="C47" s="6">
        <f>SUM('Fidelity Mutual'!C47,Legion!C47,LondonPac!C47,'Monarch Life'!C47,Reliance!C47,Villanova!C47)</f>
        <v>444020.2408020979</v>
      </c>
      <c r="D47" s="6">
        <f>SUM('Fidelity Mutual'!D47,Legion!D47,LondonPac!D47,'Monarch Life'!D47,Reliance!D47,Villanova!D47)</f>
        <v>1293344.689549778</v>
      </c>
      <c r="E47" s="6">
        <f>SUM('Fidelity Mutual'!E47,Legion!E47,LondonPac!E47,'Monarch Life'!E47,Reliance!E47,Villanova!E47)</f>
        <v>0</v>
      </c>
      <c r="F47" s="6">
        <f t="shared" si="0"/>
        <v>1764447.8992551034</v>
      </c>
    </row>
    <row r="48" spans="1:6" ht="12.75">
      <c r="A48" s="37" t="s">
        <v>64</v>
      </c>
      <c r="B48" s="6">
        <f>SUM('Fidelity Mutual'!B48,Legion!B48,LondonPac!B48,'Monarch Life'!B48,Reliance!B48,Villanova!B48)</f>
        <v>1017.1949743094568</v>
      </c>
      <c r="C48" s="6">
        <f>SUM('Fidelity Mutual'!C48,Legion!C48,LondonPac!C48,'Monarch Life'!C48,Reliance!C48,Villanova!C48)</f>
        <v>360.1403314275146</v>
      </c>
      <c r="D48" s="6">
        <f>SUM('Fidelity Mutual'!D48,Legion!D48,LondonPac!D48,'Monarch Life'!D48,Reliance!D48,Villanova!D48)</f>
        <v>2822.662003692869</v>
      </c>
      <c r="E48" s="6">
        <f>SUM('Fidelity Mutual'!E48,Legion!E48,LondonPac!E48,'Monarch Life'!E48,Reliance!E48,Villanova!E48)</f>
        <v>0</v>
      </c>
      <c r="F48" s="6">
        <f t="shared" si="0"/>
        <v>4199.99730942984</v>
      </c>
    </row>
    <row r="49" spans="1:6" ht="12.75">
      <c r="A49" s="37" t="s">
        <v>65</v>
      </c>
      <c r="B49" s="6">
        <f>SUM('Fidelity Mutual'!B49,Legion!B49,LondonPac!B49,'Monarch Life'!B49,Reliance!B49,Villanova!B49)</f>
        <v>73739.8292807289</v>
      </c>
      <c r="C49" s="6">
        <f>SUM('Fidelity Mutual'!C49,Legion!C49,LondonPac!C49,'Monarch Life'!C49,Reliance!C49,Villanova!C49)</f>
        <v>329303.690208431</v>
      </c>
      <c r="D49" s="6">
        <f>SUM('Fidelity Mutual'!D49,Legion!D49,LondonPac!D49,'Monarch Life'!D49,Reliance!D49,Villanova!D49)</f>
        <v>143129.1420143539</v>
      </c>
      <c r="E49" s="6">
        <f>SUM('Fidelity Mutual'!E49,Legion!E49,LondonPac!E49,'Monarch Life'!E49,Reliance!E49,Villanova!E49)</f>
        <v>0</v>
      </c>
      <c r="F49" s="6">
        <f t="shared" si="0"/>
        <v>546172.6615035138</v>
      </c>
    </row>
    <row r="50" spans="1:6" ht="12.75">
      <c r="A50" s="37" t="s">
        <v>66</v>
      </c>
      <c r="B50" s="6">
        <f>SUM('Fidelity Mutual'!B50,Legion!B50,LondonPac!B50,'Monarch Life'!B50,Reliance!B50,Villanova!B50)</f>
        <v>162616.9231752413</v>
      </c>
      <c r="C50" s="6">
        <f>SUM('Fidelity Mutual'!C50,Legion!C50,LondonPac!C50,'Monarch Life'!C50,Reliance!C50,Villanova!C50)</f>
        <v>21358130.470490064</v>
      </c>
      <c r="D50" s="6">
        <f>SUM('Fidelity Mutual'!D50,Legion!D50,LondonPac!D50,'Monarch Life'!D50,Reliance!D50,Villanova!D50)</f>
        <v>1394120.828136376</v>
      </c>
      <c r="E50" s="6">
        <f>SUM('Fidelity Mutual'!E50,Legion!E50,LondonPac!E50,'Monarch Life'!E50,Reliance!E50,Villanova!E50)</f>
        <v>0</v>
      </c>
      <c r="F50" s="6">
        <f t="shared" si="0"/>
        <v>22914868.221801683</v>
      </c>
    </row>
    <row r="51" spans="1:6" ht="12.75">
      <c r="A51" s="37" t="s">
        <v>67</v>
      </c>
      <c r="B51" s="6">
        <f>SUM('Fidelity Mutual'!B51,Legion!B51,LondonPac!B51,'Monarch Life'!B51,Reliance!B51,Villanova!B51)</f>
        <v>11419.457000656781</v>
      </c>
      <c r="C51" s="6">
        <f>SUM('Fidelity Mutual'!C51,Legion!C51,LondonPac!C51,'Monarch Life'!C51,Reliance!C51,Villanova!C51)</f>
        <v>398244.3429269038</v>
      </c>
      <c r="D51" s="6">
        <f>SUM('Fidelity Mutual'!D51,Legion!D51,LondonPac!D51,'Monarch Life'!D51,Reliance!D51,Villanova!D51)</f>
        <v>39748.79970073134</v>
      </c>
      <c r="E51" s="6">
        <f>SUM('Fidelity Mutual'!E51,Legion!E51,LondonPac!E51,'Monarch Life'!E51,Reliance!E51,Villanova!E51)</f>
        <v>0</v>
      </c>
      <c r="F51" s="6">
        <f t="shared" si="0"/>
        <v>449412.59962829197</v>
      </c>
    </row>
    <row r="52" spans="1:6" ht="12.75">
      <c r="A52" s="37" t="s">
        <v>68</v>
      </c>
      <c r="B52" s="6">
        <f>SUM('Fidelity Mutual'!B52,Legion!B52,LondonPac!B52,'Monarch Life'!B52,Reliance!B52,Villanova!B52)</f>
        <v>1985.8692919221446</v>
      </c>
      <c r="C52" s="6">
        <f>SUM('Fidelity Mutual'!C52,Legion!C52,LondonPac!C52,'Monarch Life'!C52,Reliance!C52,Villanova!C52)</f>
        <v>107.64011528919342</v>
      </c>
      <c r="D52" s="6">
        <f>SUM('Fidelity Mutual'!D52,Legion!D52,LondonPac!D52,'Monarch Life'!D52,Reliance!D52,Villanova!D52)</f>
        <v>59018.56018929501</v>
      </c>
      <c r="E52" s="6">
        <f>SUM('Fidelity Mutual'!E52,Legion!E52,LondonPac!E52,'Monarch Life'!E52,Reliance!E52,Villanova!E52)</f>
        <v>0</v>
      </c>
      <c r="F52" s="6">
        <f t="shared" si="0"/>
        <v>61112.06959650634</v>
      </c>
    </row>
    <row r="53" spans="1:6" ht="12.75">
      <c r="A53" s="37" t="s">
        <v>69</v>
      </c>
      <c r="B53" s="6">
        <f>SUM('Fidelity Mutual'!B53,Legion!B53,LondonPac!B53,'Monarch Life'!B53,Reliance!B53,Villanova!B53)</f>
        <v>44241.9916843268</v>
      </c>
      <c r="C53" s="6">
        <f>SUM('Fidelity Mutual'!C53,Legion!C53,LondonPac!C53,'Monarch Life'!C53,Reliance!C53,Villanova!C53)</f>
        <v>3298774.789782419</v>
      </c>
      <c r="D53" s="6">
        <f>SUM('Fidelity Mutual'!D53,Legion!D53,LondonPac!D53,'Monarch Life'!D53,Reliance!D53,Villanova!D53)</f>
        <v>586582.3911226423</v>
      </c>
      <c r="E53" s="6">
        <f>SUM('Fidelity Mutual'!E53,Legion!E53,LondonPac!E53,'Monarch Life'!E53,Reliance!E53,Villanova!E53)</f>
        <v>0</v>
      </c>
      <c r="F53" s="6">
        <f t="shared" si="0"/>
        <v>3929599.172589388</v>
      </c>
    </row>
    <row r="54" spans="1:6" ht="12.75">
      <c r="A54" s="37" t="s">
        <v>70</v>
      </c>
      <c r="B54" s="6">
        <f>SUM('Fidelity Mutual'!B54,Legion!B54,LondonPac!B54,'Monarch Life'!B54,Reliance!B54,Villanova!B54)</f>
        <v>358357.241847295</v>
      </c>
      <c r="C54" s="6">
        <f>SUM('Fidelity Mutual'!C54,Legion!C54,LondonPac!C54,'Monarch Life'!C54,Reliance!C54,Villanova!C54)</f>
        <v>12725169.298668932</v>
      </c>
      <c r="D54" s="6">
        <f>SUM('Fidelity Mutual'!D54,Legion!D54,LondonPac!D54,'Monarch Life'!D54,Reliance!D54,Villanova!D54)</f>
        <v>150225.16960951887</v>
      </c>
      <c r="E54" s="6">
        <f>SUM('Fidelity Mutual'!E54,Legion!E54,LondonPac!E54,'Monarch Life'!E54,Reliance!E54,Villanova!E54)</f>
        <v>0</v>
      </c>
      <c r="F54" s="6">
        <f t="shared" si="0"/>
        <v>13233751.710125746</v>
      </c>
    </row>
    <row r="55" spans="1:6" ht="12.75">
      <c r="A55" s="37" t="s">
        <v>71</v>
      </c>
      <c r="B55" s="6">
        <f>SUM('Fidelity Mutual'!B55,Legion!B55,LondonPac!B55,'Monarch Life'!B55,Reliance!B55,Villanova!B55)</f>
        <v>8564.22731035602</v>
      </c>
      <c r="C55" s="6">
        <f>SUM('Fidelity Mutual'!C55,Legion!C55,LondonPac!C55,'Monarch Life'!C55,Reliance!C55,Villanova!C55)</f>
        <v>1789974.2110176804</v>
      </c>
      <c r="D55" s="6">
        <f>SUM('Fidelity Mutual'!D55,Legion!D55,LondonPac!D55,'Monarch Life'!D55,Reliance!D55,Villanova!D55)</f>
        <v>24397.411984268034</v>
      </c>
      <c r="E55" s="6">
        <f>SUM('Fidelity Mutual'!E55,Legion!E55,LondonPac!E55,'Monarch Life'!E55,Reliance!E55,Villanova!E55)</f>
        <v>0</v>
      </c>
      <c r="F55" s="6">
        <f t="shared" si="0"/>
        <v>1822935.8503123045</v>
      </c>
    </row>
    <row r="56" spans="1:6" ht="12.75">
      <c r="A56" s="37" t="s">
        <v>72</v>
      </c>
      <c r="B56" s="6">
        <f>SUM('Fidelity Mutual'!B56,Legion!B56,LondonPac!B56,'Monarch Life'!B56,Reliance!B56,Villanova!B56)</f>
        <v>43090.50453330212</v>
      </c>
      <c r="C56" s="6">
        <f>SUM('Fidelity Mutual'!C56,Legion!C56,LondonPac!C56,'Monarch Life'!C56,Reliance!C56,Villanova!C56)</f>
        <v>5890722.624414761</v>
      </c>
      <c r="D56" s="6">
        <f>SUM('Fidelity Mutual'!D56,Legion!D56,LondonPac!D56,'Monarch Life'!D56,Reliance!D56,Villanova!D56)</f>
        <v>1283667.724839733</v>
      </c>
      <c r="E56" s="6">
        <f>SUM('Fidelity Mutual'!E56,Legion!E56,LondonPac!E56,'Monarch Life'!E56,Reliance!E56,Villanova!E56)</f>
        <v>0</v>
      </c>
      <c r="F56" s="6">
        <f t="shared" si="0"/>
        <v>7217480.853787796</v>
      </c>
    </row>
    <row r="57" spans="1:6" ht="12.75">
      <c r="A57" s="37" t="s">
        <v>73</v>
      </c>
      <c r="B57" s="6">
        <f>SUM('Fidelity Mutual'!B57,Legion!B57,LondonPac!B57,'Monarch Life'!B57,Reliance!B57,Villanova!B57)</f>
        <v>1914.4711338320806</v>
      </c>
      <c r="C57" s="6">
        <f>SUM('Fidelity Mutual'!C57,Legion!C57,LondonPac!C57,'Monarch Life'!C57,Reliance!C57,Villanova!C57)</f>
        <v>84317.73084682891</v>
      </c>
      <c r="D57" s="6">
        <f>SUM('Fidelity Mutual'!D57,Legion!D57,LondonPac!D57,'Monarch Life'!D57,Reliance!D57,Villanova!D57)</f>
        <v>9159.217520467071</v>
      </c>
      <c r="E57" s="6">
        <f>SUM('Fidelity Mutual'!E57,Legion!E57,LondonPac!E57,'Monarch Life'!E57,Reliance!E57,Villanova!E57)</f>
        <v>0</v>
      </c>
      <c r="F57" s="6">
        <f t="shared" si="0"/>
        <v>95391.41950112805</v>
      </c>
    </row>
    <row r="58" spans="1:6" ht="12.75">
      <c r="A58" s="37" t="s">
        <v>74</v>
      </c>
      <c r="B58" s="6">
        <f>SUM('Fidelity Mutual'!B58,Legion!B58,LondonPac!B58,'Monarch Life'!B58,Reliance!B58,Villanova!B58)</f>
        <v>0</v>
      </c>
      <c r="C58" s="6">
        <f>SUM('Fidelity Mutual'!C58,Legion!C58,LondonPac!C58,'Monarch Life'!C58,Reliance!C58,Villanova!C58)</f>
        <v>0</v>
      </c>
      <c r="D58" s="6">
        <f>SUM('Fidelity Mutual'!D58,Legion!D58,LondonPac!D58,'Monarch Life'!D58,Reliance!D58,Villanova!D58)</f>
        <v>0</v>
      </c>
      <c r="E58" s="6">
        <f>SUM('Fidelity Mutual'!E58,Legion!E58,LondonPac!E58,'Monarch Life'!E58,Reliance!E58,Villanova!E58)</f>
        <v>0</v>
      </c>
      <c r="F58" s="6">
        <f t="shared" si="0"/>
        <v>0</v>
      </c>
    </row>
    <row r="59" spans="1:6" ht="12.75">
      <c r="A59" s="37" t="s">
        <v>0</v>
      </c>
      <c r="B59" s="6"/>
      <c r="C59" s="6"/>
      <c r="D59" s="6"/>
      <c r="E59" s="6"/>
      <c r="F59" s="6"/>
    </row>
    <row r="60" spans="1:6" ht="12.75">
      <c r="A60" s="37" t="s">
        <v>6</v>
      </c>
      <c r="B60" s="6">
        <f>SUM(B6:B58)</f>
        <v>4504137.382883129</v>
      </c>
      <c r="C60" s="6">
        <f>SUM(C6:C58)</f>
        <v>146936180.6399667</v>
      </c>
      <c r="D60" s="6">
        <f>SUM(D6:D58)</f>
        <v>18506857.916896973</v>
      </c>
      <c r="E60" s="6">
        <f>SUM(E6:E58)</f>
        <v>27990.345253099316</v>
      </c>
      <c r="F60" s="6">
        <f>SUM(F6:F58)</f>
        <v>169975166.2849999</v>
      </c>
    </row>
    <row r="62" spans="1:6" ht="12.75">
      <c r="A62" s="131" t="s">
        <v>253</v>
      </c>
      <c r="B62" s="131"/>
      <c r="C62" s="131"/>
      <c r="D62" s="131"/>
      <c r="E62" s="131"/>
      <c r="F62" s="131"/>
    </row>
    <row r="64" spans="1:6" ht="12.75">
      <c r="A64" s="7" t="s">
        <v>309</v>
      </c>
      <c r="B64" s="131" t="s">
        <v>156</v>
      </c>
      <c r="C64" s="131"/>
      <c r="D64" s="131"/>
      <c r="E64" s="131"/>
      <c r="F64" s="131"/>
    </row>
    <row r="65" spans="1:6" ht="12.75">
      <c r="A65" s="7" t="s">
        <v>310</v>
      </c>
      <c r="B65" s="131" t="s">
        <v>156</v>
      </c>
      <c r="C65" s="131"/>
      <c r="D65" s="131"/>
      <c r="E65" s="131"/>
      <c r="F65" s="131"/>
    </row>
    <row r="66" spans="1:6" ht="12.75">
      <c r="A66" s="7" t="s">
        <v>280</v>
      </c>
      <c r="B66" s="131" t="s">
        <v>156</v>
      </c>
      <c r="C66" s="131"/>
      <c r="D66" s="131"/>
      <c r="E66" s="131"/>
      <c r="F66" s="131"/>
    </row>
    <row r="67" spans="1:6" ht="12.75">
      <c r="A67" s="7" t="s">
        <v>308</v>
      </c>
      <c r="B67" s="131" t="s">
        <v>156</v>
      </c>
      <c r="C67" s="131"/>
      <c r="D67" s="131"/>
      <c r="E67" s="131"/>
      <c r="F67" s="131"/>
    </row>
    <row r="69" spans="1:6" ht="12.75">
      <c r="A69" s="7" t="s">
        <v>6</v>
      </c>
      <c r="B69" s="7">
        <f>SUM(B60:B68)</f>
        <v>4504137.382883129</v>
      </c>
      <c r="C69" s="7">
        <f>SUM(C60:C68)</f>
        <v>146936180.6399667</v>
      </c>
      <c r="D69" s="7">
        <f>SUM(D60:D68)</f>
        <v>18506857.916896973</v>
      </c>
      <c r="E69" s="7">
        <f>SUM(E60:E68)</f>
        <v>27990.345253099316</v>
      </c>
      <c r="F69" s="7">
        <f>SUM(F60:F68)</f>
        <v>169975166.2849999</v>
      </c>
    </row>
  </sheetData>
  <mergeCells count="6">
    <mergeCell ref="A1:F1"/>
    <mergeCell ref="A62:F62"/>
    <mergeCell ref="B67:F67"/>
    <mergeCell ref="B65:F65"/>
    <mergeCell ref="B66:F66"/>
    <mergeCell ref="B64:F64"/>
  </mergeCells>
  <printOptions horizontalCentered="1" verticalCentered="1"/>
  <pageMargins left="0.25" right="0.25" top="0.25" bottom="0.25" header="0.25" footer="0.25"/>
  <pageSetup horizontalDpi="600" verticalDpi="600" orientation="portrait" scale="70" r:id="rId1"/>
  <headerFooter alignWithMargins="0">
    <oddHeader>&amp;L&amp;"Geneva,Bold"&amp;D&amp;C&amp;"Geneva,Bold Italic"Open Insolvencies Summary By State&amp;R&amp;"Geneva,Bold"UNAUDITED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5.xml><?xml version="1.0" encoding="utf-8"?>
<worksheet xmlns="http://schemas.openxmlformats.org/spreadsheetml/2006/main" xmlns:r="http://schemas.openxmlformats.org/officeDocument/2006/relationships">
  <dimension ref="A1:J65"/>
  <sheetViews>
    <sheetView zoomScale="75" zoomScaleNormal="75" workbookViewId="0" topLeftCell="A3">
      <selection activeCell="H21" sqref="H21"/>
    </sheetView>
  </sheetViews>
  <sheetFormatPr defaultColWidth="9.00390625" defaultRowHeight="12.75"/>
  <cols>
    <col min="1" max="1" width="15.75390625" style="7" bestFit="1" customWidth="1"/>
    <col min="2" max="2" width="12.125" style="7" bestFit="1" customWidth="1"/>
    <col min="3" max="3" width="11.75390625" style="7" bestFit="1" customWidth="1"/>
    <col min="4" max="4" width="13.125" style="7" customWidth="1"/>
    <col min="5" max="5" width="14.375" style="7" bestFit="1" customWidth="1"/>
    <col min="6" max="6" width="12.125" style="7" bestFit="1" customWidth="1"/>
    <col min="7" max="7" width="2.75390625" style="7" customWidth="1"/>
    <col min="8" max="8" width="23.875" style="7" customWidth="1"/>
    <col min="9" max="9" width="14.875" style="6" customWidth="1"/>
    <col min="10" max="16384" width="10.75390625" style="7" customWidth="1"/>
  </cols>
  <sheetData>
    <row r="1" spans="1:6" ht="12.75">
      <c r="A1" s="130" t="s">
        <v>316</v>
      </c>
      <c r="B1" s="130"/>
      <c r="C1" s="130"/>
      <c r="D1" s="130"/>
      <c r="E1" s="130"/>
      <c r="F1" s="130"/>
    </row>
    <row r="2" ht="12.75">
      <c r="A2" s="4" t="s">
        <v>0</v>
      </c>
    </row>
    <row r="3" spans="2:5" ht="12.75">
      <c r="B3" s="20"/>
      <c r="C3" s="20" t="s">
        <v>1</v>
      </c>
      <c r="E3" s="20" t="s">
        <v>2</v>
      </c>
    </row>
    <row r="4" spans="1:6" ht="12.75">
      <c r="A4" s="7" t="s">
        <v>0</v>
      </c>
      <c r="B4" s="20" t="s">
        <v>3</v>
      </c>
      <c r="C4" s="20" t="s">
        <v>4</v>
      </c>
      <c r="D4" s="20" t="s">
        <v>5</v>
      </c>
      <c r="E4" s="20" t="s">
        <v>4</v>
      </c>
      <c r="F4" s="20" t="s">
        <v>6</v>
      </c>
    </row>
    <row r="5" ht="12.75">
      <c r="A5" s="37"/>
    </row>
    <row r="6" spans="1:10" ht="12.75">
      <c r="A6" s="37" t="s">
        <v>7</v>
      </c>
      <c r="B6" s="6">
        <v>0</v>
      </c>
      <c r="C6" s="6">
        <v>0</v>
      </c>
      <c r="D6" s="6">
        <v>0</v>
      </c>
      <c r="E6" s="6">
        <v>0</v>
      </c>
      <c r="F6" s="6">
        <f>SUM(B6:E6)</f>
        <v>0</v>
      </c>
      <c r="J6" s="7" t="s">
        <v>0</v>
      </c>
    </row>
    <row r="7" spans="1:6" ht="12.75">
      <c r="A7" s="37" t="s">
        <v>9</v>
      </c>
      <c r="B7" s="6">
        <v>0</v>
      </c>
      <c r="C7" s="6">
        <v>0</v>
      </c>
      <c r="D7" s="6">
        <v>0</v>
      </c>
      <c r="E7" s="6">
        <v>0</v>
      </c>
      <c r="F7" s="6">
        <f aca="true" t="shared" si="0" ref="F7:F58">SUM(B7:E7)</f>
        <v>0</v>
      </c>
    </row>
    <row r="8" spans="1:8" ht="12.75">
      <c r="A8" s="37" t="s">
        <v>10</v>
      </c>
      <c r="B8" s="6">
        <v>0</v>
      </c>
      <c r="C8" s="6">
        <v>0</v>
      </c>
      <c r="D8" s="6">
        <v>0</v>
      </c>
      <c r="E8" s="6">
        <v>0</v>
      </c>
      <c r="F8" s="6">
        <f t="shared" si="0"/>
        <v>0</v>
      </c>
      <c r="H8" s="7" t="s">
        <v>148</v>
      </c>
    </row>
    <row r="9" spans="1:6" ht="12.75">
      <c r="A9" s="37" t="s">
        <v>11</v>
      </c>
      <c r="B9" s="6">
        <v>0</v>
      </c>
      <c r="C9" s="6">
        <v>0</v>
      </c>
      <c r="D9" s="6">
        <v>0</v>
      </c>
      <c r="E9" s="6">
        <v>0</v>
      </c>
      <c r="F9" s="6">
        <f t="shared" si="0"/>
        <v>0</v>
      </c>
    </row>
    <row r="10" spans="1:9" ht="12.75">
      <c r="A10" s="37" t="s">
        <v>12</v>
      </c>
      <c r="B10" s="6">
        <v>0</v>
      </c>
      <c r="C10" s="6">
        <v>0</v>
      </c>
      <c r="D10" s="6">
        <v>0</v>
      </c>
      <c r="E10" s="6">
        <v>0</v>
      </c>
      <c r="F10" s="6">
        <f t="shared" si="0"/>
        <v>0</v>
      </c>
      <c r="H10" s="7" t="s">
        <v>6</v>
      </c>
      <c r="I10" s="6">
        <f>SUM(I6:I9)</f>
        <v>0</v>
      </c>
    </row>
    <row r="11" spans="1:9" ht="12.75">
      <c r="A11" s="37" t="s">
        <v>14</v>
      </c>
      <c r="B11" s="6">
        <v>0</v>
      </c>
      <c r="C11" s="6">
        <v>0</v>
      </c>
      <c r="D11" s="6">
        <v>0</v>
      </c>
      <c r="E11" s="6">
        <v>0</v>
      </c>
      <c r="F11" s="6">
        <f t="shared" si="0"/>
        <v>0</v>
      </c>
      <c r="H11" s="7" t="s">
        <v>160</v>
      </c>
      <c r="I11" s="6">
        <f>+F65</f>
        <v>0</v>
      </c>
    </row>
    <row r="12" spans="1:9" ht="12.75">
      <c r="A12" s="37" t="s">
        <v>15</v>
      </c>
      <c r="B12" s="6">
        <v>0</v>
      </c>
      <c r="C12" s="6">
        <v>0</v>
      </c>
      <c r="D12" s="6">
        <v>0</v>
      </c>
      <c r="E12" s="6">
        <v>0</v>
      </c>
      <c r="F12" s="6">
        <f t="shared" si="0"/>
        <v>0</v>
      </c>
      <c r="I12" s="6">
        <f>+I10-I11</f>
        <v>0</v>
      </c>
    </row>
    <row r="13" spans="1:6" ht="12.75">
      <c r="A13" s="37" t="s">
        <v>17</v>
      </c>
      <c r="B13" s="6">
        <v>0</v>
      </c>
      <c r="C13" s="6">
        <v>0</v>
      </c>
      <c r="D13" s="6">
        <v>0</v>
      </c>
      <c r="E13" s="6">
        <v>0</v>
      </c>
      <c r="F13" s="6">
        <f t="shared" si="0"/>
        <v>0</v>
      </c>
    </row>
    <row r="14" spans="1:6" ht="12.75">
      <c r="A14" s="37" t="s">
        <v>19</v>
      </c>
      <c r="B14" s="6">
        <v>0</v>
      </c>
      <c r="C14" s="6">
        <v>0</v>
      </c>
      <c r="D14" s="6">
        <v>0</v>
      </c>
      <c r="E14" s="6">
        <v>0</v>
      </c>
      <c r="F14" s="6">
        <f t="shared" si="0"/>
        <v>0</v>
      </c>
    </row>
    <row r="15" spans="1:6" ht="12.75">
      <c r="A15" s="37" t="s">
        <v>21</v>
      </c>
      <c r="B15" s="6">
        <v>0</v>
      </c>
      <c r="C15" s="6">
        <v>0</v>
      </c>
      <c r="D15" s="6">
        <v>0</v>
      </c>
      <c r="E15" s="6">
        <v>0</v>
      </c>
      <c r="F15" s="6">
        <f t="shared" si="0"/>
        <v>0</v>
      </c>
    </row>
    <row r="16" spans="1:6" ht="12.75">
      <c r="A16" s="37" t="s">
        <v>23</v>
      </c>
      <c r="B16" s="6">
        <v>0</v>
      </c>
      <c r="C16" s="6">
        <v>0</v>
      </c>
      <c r="D16" s="6">
        <v>0</v>
      </c>
      <c r="E16" s="6">
        <v>0</v>
      </c>
      <c r="F16" s="6">
        <f t="shared" si="0"/>
        <v>0</v>
      </c>
    </row>
    <row r="17" spans="1:6" ht="12.75">
      <c r="A17" s="37" t="s">
        <v>24</v>
      </c>
      <c r="B17" s="6">
        <v>0</v>
      </c>
      <c r="C17" s="6">
        <v>0</v>
      </c>
      <c r="D17" s="6">
        <v>0</v>
      </c>
      <c r="E17" s="6">
        <v>0</v>
      </c>
      <c r="F17" s="6">
        <f t="shared" si="0"/>
        <v>0</v>
      </c>
    </row>
    <row r="18" spans="1:6" ht="12.75">
      <c r="A18" s="37" t="s">
        <v>26</v>
      </c>
      <c r="B18" s="6">
        <v>0</v>
      </c>
      <c r="C18" s="6">
        <v>0</v>
      </c>
      <c r="D18" s="6">
        <v>0</v>
      </c>
      <c r="E18" s="6">
        <v>0</v>
      </c>
      <c r="F18" s="6">
        <f t="shared" si="0"/>
        <v>0</v>
      </c>
    </row>
    <row r="19" spans="1:6" ht="12.75">
      <c r="A19" s="37" t="s">
        <v>28</v>
      </c>
      <c r="B19" s="6">
        <v>0</v>
      </c>
      <c r="C19" s="6">
        <v>0</v>
      </c>
      <c r="D19" s="6">
        <v>0</v>
      </c>
      <c r="E19" s="6">
        <v>0</v>
      </c>
      <c r="F19" s="6">
        <f t="shared" si="0"/>
        <v>0</v>
      </c>
    </row>
    <row r="20" spans="1:6" ht="12.75">
      <c r="A20" s="37" t="s">
        <v>30</v>
      </c>
      <c r="B20" s="6">
        <v>0</v>
      </c>
      <c r="C20" s="6">
        <v>0</v>
      </c>
      <c r="D20" s="6">
        <v>0</v>
      </c>
      <c r="E20" s="6">
        <v>0</v>
      </c>
      <c r="F20" s="6">
        <f t="shared" si="0"/>
        <v>0</v>
      </c>
    </row>
    <row r="21" spans="1:6" ht="12.75">
      <c r="A21" s="37" t="s">
        <v>32</v>
      </c>
      <c r="B21" s="6">
        <v>0</v>
      </c>
      <c r="C21" s="6">
        <v>0</v>
      </c>
      <c r="D21" s="6">
        <v>0</v>
      </c>
      <c r="E21" s="6">
        <v>0</v>
      </c>
      <c r="F21" s="6">
        <f t="shared" si="0"/>
        <v>0</v>
      </c>
    </row>
    <row r="22" spans="1:6" ht="12.75">
      <c r="A22" s="37" t="s">
        <v>34</v>
      </c>
      <c r="B22" s="6">
        <v>0</v>
      </c>
      <c r="C22" s="6">
        <v>0</v>
      </c>
      <c r="D22" s="6">
        <v>0</v>
      </c>
      <c r="E22" s="6">
        <v>0</v>
      </c>
      <c r="F22" s="6">
        <f t="shared" si="0"/>
        <v>0</v>
      </c>
    </row>
    <row r="23" spans="1:6" ht="12.75">
      <c r="A23" s="37" t="s">
        <v>36</v>
      </c>
      <c r="B23" s="6">
        <v>0</v>
      </c>
      <c r="C23" s="6">
        <v>0</v>
      </c>
      <c r="D23" s="6">
        <v>0</v>
      </c>
      <c r="E23" s="6">
        <v>0</v>
      </c>
      <c r="F23" s="6">
        <f t="shared" si="0"/>
        <v>0</v>
      </c>
    </row>
    <row r="24" spans="1:6" ht="12.75">
      <c r="A24" s="37" t="s">
        <v>38</v>
      </c>
      <c r="B24" s="6">
        <v>0</v>
      </c>
      <c r="C24" s="6">
        <v>0</v>
      </c>
      <c r="D24" s="6">
        <v>0</v>
      </c>
      <c r="E24" s="6">
        <v>0</v>
      </c>
      <c r="F24" s="6">
        <f t="shared" si="0"/>
        <v>0</v>
      </c>
    </row>
    <row r="25" spans="1:6" ht="12.75">
      <c r="A25" s="37" t="s">
        <v>39</v>
      </c>
      <c r="B25" s="6">
        <v>0</v>
      </c>
      <c r="C25" s="6">
        <v>0</v>
      </c>
      <c r="D25" s="6">
        <v>0</v>
      </c>
      <c r="E25" s="6">
        <v>0</v>
      </c>
      <c r="F25" s="6">
        <f t="shared" si="0"/>
        <v>0</v>
      </c>
    </row>
    <row r="26" spans="1:6" ht="12.75">
      <c r="A26" s="37" t="s">
        <v>41</v>
      </c>
      <c r="B26" s="6">
        <v>0</v>
      </c>
      <c r="C26" s="6">
        <v>0</v>
      </c>
      <c r="D26" s="6">
        <v>0</v>
      </c>
      <c r="E26" s="6">
        <v>0</v>
      </c>
      <c r="F26" s="6">
        <f t="shared" si="0"/>
        <v>0</v>
      </c>
    </row>
    <row r="27" spans="1:6" ht="12.75">
      <c r="A27" s="37" t="s">
        <v>43</v>
      </c>
      <c r="B27" s="6">
        <v>0</v>
      </c>
      <c r="C27" s="6">
        <v>0</v>
      </c>
      <c r="D27" s="6">
        <v>0</v>
      </c>
      <c r="E27" s="6">
        <v>0</v>
      </c>
      <c r="F27" s="6">
        <f t="shared" si="0"/>
        <v>0</v>
      </c>
    </row>
    <row r="28" spans="1:6" ht="12.75">
      <c r="A28" s="37" t="s">
        <v>44</v>
      </c>
      <c r="B28" s="6">
        <v>0</v>
      </c>
      <c r="C28" s="6">
        <v>0</v>
      </c>
      <c r="D28" s="6">
        <v>0</v>
      </c>
      <c r="E28" s="6">
        <v>0</v>
      </c>
      <c r="F28" s="6">
        <f t="shared" si="0"/>
        <v>0</v>
      </c>
    </row>
    <row r="29" spans="1:6" ht="12.75">
      <c r="A29" s="37" t="s">
        <v>45</v>
      </c>
      <c r="B29" s="6">
        <v>0</v>
      </c>
      <c r="C29" s="6">
        <v>0</v>
      </c>
      <c r="D29" s="6">
        <v>0</v>
      </c>
      <c r="E29" s="6">
        <v>0</v>
      </c>
      <c r="F29" s="6">
        <f t="shared" si="0"/>
        <v>0</v>
      </c>
    </row>
    <row r="30" spans="1:6" ht="12.75">
      <c r="A30" s="37" t="s">
        <v>46</v>
      </c>
      <c r="B30" s="6">
        <v>0</v>
      </c>
      <c r="C30" s="6">
        <v>0</v>
      </c>
      <c r="D30" s="6">
        <v>0</v>
      </c>
      <c r="E30" s="6">
        <v>0</v>
      </c>
      <c r="F30" s="6">
        <f t="shared" si="0"/>
        <v>0</v>
      </c>
    </row>
    <row r="31" spans="1:6" ht="12.75">
      <c r="A31" s="37" t="s">
        <v>47</v>
      </c>
      <c r="B31" s="6">
        <v>0</v>
      </c>
      <c r="C31" s="6">
        <v>0</v>
      </c>
      <c r="D31" s="6">
        <v>0</v>
      </c>
      <c r="E31" s="6">
        <v>0</v>
      </c>
      <c r="F31" s="6">
        <f t="shared" si="0"/>
        <v>0</v>
      </c>
    </row>
    <row r="32" spans="1:6" ht="12.75">
      <c r="A32" s="37" t="s">
        <v>48</v>
      </c>
      <c r="B32" s="6">
        <v>0</v>
      </c>
      <c r="C32" s="6">
        <v>0</v>
      </c>
      <c r="D32" s="6">
        <v>0</v>
      </c>
      <c r="E32" s="6">
        <v>0</v>
      </c>
      <c r="F32" s="6">
        <f t="shared" si="0"/>
        <v>0</v>
      </c>
    </row>
    <row r="33" spans="1:6" ht="12.75">
      <c r="A33" s="37" t="s">
        <v>49</v>
      </c>
      <c r="B33" s="6">
        <v>0</v>
      </c>
      <c r="C33" s="6">
        <v>0</v>
      </c>
      <c r="D33" s="6">
        <v>0</v>
      </c>
      <c r="E33" s="6">
        <v>0</v>
      </c>
      <c r="F33" s="6">
        <f t="shared" si="0"/>
        <v>0</v>
      </c>
    </row>
    <row r="34" spans="1:6" ht="12.75">
      <c r="A34" s="37" t="s">
        <v>50</v>
      </c>
      <c r="B34" s="6">
        <v>0</v>
      </c>
      <c r="C34" s="6">
        <v>0</v>
      </c>
      <c r="D34" s="6">
        <v>0</v>
      </c>
      <c r="E34" s="6">
        <v>0</v>
      </c>
      <c r="F34" s="6">
        <f t="shared" si="0"/>
        <v>0</v>
      </c>
    </row>
    <row r="35" spans="1:6" ht="12.75">
      <c r="A35" s="37" t="s">
        <v>51</v>
      </c>
      <c r="B35" s="6">
        <v>0</v>
      </c>
      <c r="C35" s="6">
        <v>0</v>
      </c>
      <c r="D35" s="6">
        <v>0</v>
      </c>
      <c r="E35" s="6">
        <v>0</v>
      </c>
      <c r="F35" s="6">
        <f t="shared" si="0"/>
        <v>0</v>
      </c>
    </row>
    <row r="36" spans="1:6" ht="12.75">
      <c r="A36" s="37" t="s">
        <v>52</v>
      </c>
      <c r="B36" s="6">
        <v>0</v>
      </c>
      <c r="C36" s="6">
        <v>0</v>
      </c>
      <c r="D36" s="6">
        <v>0</v>
      </c>
      <c r="E36" s="6">
        <v>0</v>
      </c>
      <c r="F36" s="6">
        <f t="shared" si="0"/>
        <v>0</v>
      </c>
    </row>
    <row r="37" spans="1:6" ht="12.75">
      <c r="A37" s="37" t="s">
        <v>53</v>
      </c>
      <c r="B37" s="6">
        <v>0</v>
      </c>
      <c r="C37" s="6">
        <v>0</v>
      </c>
      <c r="D37" s="6">
        <v>0</v>
      </c>
      <c r="E37" s="6">
        <v>0</v>
      </c>
      <c r="F37" s="6">
        <f t="shared" si="0"/>
        <v>0</v>
      </c>
    </row>
    <row r="38" spans="1:6" ht="12.75">
      <c r="A38" s="37" t="s">
        <v>54</v>
      </c>
      <c r="B38" s="6">
        <v>0</v>
      </c>
      <c r="C38" s="6">
        <v>0</v>
      </c>
      <c r="D38" s="6">
        <v>0</v>
      </c>
      <c r="E38" s="6">
        <v>0</v>
      </c>
      <c r="F38" s="6">
        <f t="shared" si="0"/>
        <v>0</v>
      </c>
    </row>
    <row r="39" spans="1:6" ht="12.75">
      <c r="A39" s="37" t="s">
        <v>55</v>
      </c>
      <c r="B39" s="6">
        <v>0</v>
      </c>
      <c r="C39" s="6">
        <v>0</v>
      </c>
      <c r="D39" s="6">
        <v>0</v>
      </c>
      <c r="E39" s="6">
        <v>0</v>
      </c>
      <c r="F39" s="6">
        <f t="shared" si="0"/>
        <v>0</v>
      </c>
    </row>
    <row r="40" spans="1:6" ht="12.75">
      <c r="A40" s="37" t="s">
        <v>56</v>
      </c>
      <c r="B40" s="6">
        <v>0</v>
      </c>
      <c r="C40" s="6">
        <v>0</v>
      </c>
      <c r="D40" s="6">
        <v>0</v>
      </c>
      <c r="E40" s="6">
        <v>0</v>
      </c>
      <c r="F40" s="6">
        <f t="shared" si="0"/>
        <v>0</v>
      </c>
    </row>
    <row r="41" spans="1:6" ht="12.75">
      <c r="A41" s="37" t="s">
        <v>57</v>
      </c>
      <c r="B41" s="6">
        <v>0</v>
      </c>
      <c r="C41" s="6">
        <v>0</v>
      </c>
      <c r="D41" s="6">
        <v>0</v>
      </c>
      <c r="E41" s="6">
        <v>0</v>
      </c>
      <c r="F41" s="6">
        <f t="shared" si="0"/>
        <v>0</v>
      </c>
    </row>
    <row r="42" spans="1:6" ht="12.75">
      <c r="A42" s="37" t="s">
        <v>58</v>
      </c>
      <c r="B42" s="6">
        <v>0</v>
      </c>
      <c r="C42" s="6">
        <v>0</v>
      </c>
      <c r="D42" s="6">
        <v>0</v>
      </c>
      <c r="E42" s="6">
        <v>0</v>
      </c>
      <c r="F42" s="6">
        <f t="shared" si="0"/>
        <v>0</v>
      </c>
    </row>
    <row r="43" spans="1:6" ht="12.75">
      <c r="A43" s="37" t="s">
        <v>59</v>
      </c>
      <c r="B43" s="6">
        <v>0</v>
      </c>
      <c r="C43" s="6">
        <v>0</v>
      </c>
      <c r="D43" s="6">
        <v>0</v>
      </c>
      <c r="E43" s="6">
        <v>0</v>
      </c>
      <c r="F43" s="6">
        <f t="shared" si="0"/>
        <v>0</v>
      </c>
    </row>
    <row r="44" spans="1:6" ht="12.75">
      <c r="A44" s="37" t="s">
        <v>60</v>
      </c>
      <c r="B44" s="6">
        <v>0</v>
      </c>
      <c r="C44" s="6">
        <v>0</v>
      </c>
      <c r="D44" s="6">
        <v>0</v>
      </c>
      <c r="E44" s="6">
        <v>0</v>
      </c>
      <c r="F44" s="6">
        <f t="shared" si="0"/>
        <v>0</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0</v>
      </c>
      <c r="C47" s="6">
        <v>0</v>
      </c>
      <c r="D47" s="6">
        <v>0</v>
      </c>
      <c r="E47" s="6">
        <v>0</v>
      </c>
      <c r="F47" s="6">
        <f t="shared" si="0"/>
        <v>0</v>
      </c>
    </row>
    <row r="48" spans="1:6" ht="12.75">
      <c r="A48" s="37" t="s">
        <v>64</v>
      </c>
      <c r="B48" s="6">
        <v>0</v>
      </c>
      <c r="C48" s="6">
        <v>0</v>
      </c>
      <c r="D48" s="6">
        <v>0</v>
      </c>
      <c r="E48" s="6">
        <v>0</v>
      </c>
      <c r="F48" s="6">
        <f t="shared" si="0"/>
        <v>0</v>
      </c>
    </row>
    <row r="49" spans="1:6" ht="12.75">
      <c r="A49" s="37" t="s">
        <v>65</v>
      </c>
      <c r="B49" s="6">
        <v>0</v>
      </c>
      <c r="C49" s="6">
        <v>0</v>
      </c>
      <c r="D49" s="6">
        <v>0</v>
      </c>
      <c r="E49" s="6">
        <v>0</v>
      </c>
      <c r="F49" s="6">
        <f t="shared" si="0"/>
        <v>0</v>
      </c>
    </row>
    <row r="50" spans="1:6" ht="12.75">
      <c r="A50" s="37" t="s">
        <v>66</v>
      </c>
      <c r="B50" s="6">
        <v>0</v>
      </c>
      <c r="C50" s="6">
        <v>0</v>
      </c>
      <c r="D50" s="6">
        <v>0</v>
      </c>
      <c r="E50" s="6">
        <v>0</v>
      </c>
      <c r="F50" s="6">
        <f t="shared" si="0"/>
        <v>0</v>
      </c>
    </row>
    <row r="51" spans="1:6" ht="12.75">
      <c r="A51" s="37" t="s">
        <v>67</v>
      </c>
      <c r="B51" s="6">
        <v>0</v>
      </c>
      <c r="C51" s="6">
        <v>0</v>
      </c>
      <c r="D51" s="6">
        <v>0</v>
      </c>
      <c r="E51" s="6">
        <v>0</v>
      </c>
      <c r="F51" s="6">
        <f t="shared" si="0"/>
        <v>0</v>
      </c>
    </row>
    <row r="52" spans="1:6" ht="12.75">
      <c r="A52" s="37" t="s">
        <v>68</v>
      </c>
      <c r="B52" s="6">
        <v>0</v>
      </c>
      <c r="C52" s="6">
        <v>0</v>
      </c>
      <c r="D52" s="6">
        <v>0</v>
      </c>
      <c r="E52" s="6">
        <v>0</v>
      </c>
      <c r="F52" s="6">
        <f t="shared" si="0"/>
        <v>0</v>
      </c>
    </row>
    <row r="53" spans="1:6" ht="12.75">
      <c r="A53" s="37" t="s">
        <v>69</v>
      </c>
      <c r="B53" s="6">
        <v>0</v>
      </c>
      <c r="C53" s="6">
        <v>0</v>
      </c>
      <c r="D53" s="6">
        <v>0</v>
      </c>
      <c r="E53" s="6">
        <v>0</v>
      </c>
      <c r="F53" s="6">
        <f t="shared" si="0"/>
        <v>0</v>
      </c>
    </row>
    <row r="54" spans="1:6" ht="12.75">
      <c r="A54" s="37" t="s">
        <v>70</v>
      </c>
      <c r="B54" s="6">
        <v>0</v>
      </c>
      <c r="C54" s="6">
        <v>0</v>
      </c>
      <c r="D54" s="6">
        <v>0</v>
      </c>
      <c r="E54" s="6">
        <v>0</v>
      </c>
      <c r="F54" s="6">
        <f t="shared" si="0"/>
        <v>0</v>
      </c>
    </row>
    <row r="55" spans="1:6" ht="12.75">
      <c r="A55" s="37" t="s">
        <v>71</v>
      </c>
      <c r="B55" s="6">
        <v>0</v>
      </c>
      <c r="C55" s="6">
        <v>0</v>
      </c>
      <c r="D55" s="6">
        <v>0</v>
      </c>
      <c r="E55" s="6">
        <v>0</v>
      </c>
      <c r="F55" s="6">
        <f t="shared" si="0"/>
        <v>0</v>
      </c>
    </row>
    <row r="56" spans="1:6" ht="12.75">
      <c r="A56" s="37" t="s">
        <v>72</v>
      </c>
      <c r="B56" s="6">
        <v>0</v>
      </c>
      <c r="C56" s="6">
        <v>0</v>
      </c>
      <c r="D56" s="6">
        <v>0</v>
      </c>
      <c r="E56" s="6">
        <v>0</v>
      </c>
      <c r="F56" s="6">
        <f t="shared" si="0"/>
        <v>0</v>
      </c>
    </row>
    <row r="57" spans="1:6" ht="12.75">
      <c r="A57" s="37" t="s">
        <v>73</v>
      </c>
      <c r="B57" s="6">
        <v>0</v>
      </c>
      <c r="C57" s="6">
        <v>0</v>
      </c>
      <c r="D57" s="6">
        <v>0</v>
      </c>
      <c r="E57" s="6">
        <v>0</v>
      </c>
      <c r="F57" s="6">
        <f t="shared" si="0"/>
        <v>0</v>
      </c>
    </row>
    <row r="58" spans="1:6" ht="12.75">
      <c r="A58" s="37" t="s">
        <v>74</v>
      </c>
      <c r="B58" s="6">
        <v>0</v>
      </c>
      <c r="C58" s="6">
        <v>0</v>
      </c>
      <c r="D58" s="6">
        <v>0</v>
      </c>
      <c r="E58" s="6">
        <v>0</v>
      </c>
      <c r="F58" s="6">
        <f t="shared" si="0"/>
        <v>0</v>
      </c>
    </row>
    <row r="59" spans="1:6" ht="12.75">
      <c r="A59" s="37"/>
      <c r="B59" s="6"/>
      <c r="C59" s="6"/>
      <c r="D59" s="6"/>
      <c r="E59" s="6"/>
      <c r="F59" s="6"/>
    </row>
    <row r="60" spans="1:6" ht="12.75">
      <c r="A60" s="37" t="s">
        <v>6</v>
      </c>
      <c r="B60" s="6">
        <f>SUM(B6:B58)</f>
        <v>0</v>
      </c>
      <c r="C60" s="6">
        <f>SUM(C6:C58)</f>
        <v>0</v>
      </c>
      <c r="D60" s="6">
        <f>SUM(D6:D58)</f>
        <v>0</v>
      </c>
      <c r="E60" s="6">
        <f>SUM(E6:E58)</f>
        <v>0</v>
      </c>
      <c r="F60" s="6">
        <f>SUM(F6:F58)</f>
        <v>0</v>
      </c>
    </row>
    <row r="62" spans="1:6" ht="12.75">
      <c r="A62" s="131" t="s">
        <v>253</v>
      </c>
      <c r="B62" s="131"/>
      <c r="C62" s="131"/>
      <c r="D62" s="131"/>
      <c r="E62" s="131"/>
      <c r="F62" s="131"/>
    </row>
    <row r="63" spans="1:6" ht="12.75">
      <c r="A63" s="7" t="s">
        <v>148</v>
      </c>
      <c r="F63" s="7" t="s">
        <v>0</v>
      </c>
    </row>
    <row r="64" spans="1:6" ht="12.75">
      <c r="A64" s="7" t="s">
        <v>0</v>
      </c>
      <c r="F64" s="7" t="s">
        <v>0</v>
      </c>
    </row>
    <row r="65" spans="1:6" ht="12.75">
      <c r="A65" s="7" t="s">
        <v>6</v>
      </c>
      <c r="B65" s="7">
        <f>SUM(B60:B64)</f>
        <v>0</v>
      </c>
      <c r="C65" s="7">
        <f>SUM(C60:C64)</f>
        <v>0</v>
      </c>
      <c r="D65" s="7">
        <f>SUM(D60:D64)</f>
        <v>0</v>
      </c>
      <c r="E65" s="7">
        <f>SUM(E60:E64)</f>
        <v>0</v>
      </c>
      <c r="F65" s="7">
        <f>SUM(F60:F64)</f>
        <v>0</v>
      </c>
    </row>
  </sheetData>
  <mergeCells count="2">
    <mergeCell ref="A1:F1"/>
    <mergeCell ref="A62:F62"/>
  </mergeCells>
  <printOptions horizontalCentered="1" verticalCentered="1"/>
  <pageMargins left="0.25" right="0.25" top="0.25" bottom="0.25" header="0.25" footer="0.25"/>
  <pageSetup horizontalDpi="600" verticalDpi="600" orientation="portrait" scale="70" r:id="rId1"/>
  <headerFooter alignWithMargins="0">
    <oddHeader>&amp;L&amp;"Geneva,Bold"&amp;D&amp;C&amp;"Geneva,Bold Italic"Closed in 2003 Insolvencies Summary By State&amp;R&amp;"Geneva,Bold"UNAUDITED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6.xml><?xml version="1.0" encoding="utf-8"?>
<worksheet xmlns="http://schemas.openxmlformats.org/spreadsheetml/2006/main" xmlns:r="http://schemas.openxmlformats.org/officeDocument/2006/relationships">
  <sheetPr>
    <pageSetUpPr fitToPage="1"/>
  </sheetPr>
  <dimension ref="A1:J67"/>
  <sheetViews>
    <sheetView zoomScale="75" zoomScaleNormal="75" workbookViewId="0" topLeftCell="A3">
      <selection activeCell="H21" sqref="H21"/>
    </sheetView>
  </sheetViews>
  <sheetFormatPr defaultColWidth="9.00390625" defaultRowHeight="12.75"/>
  <cols>
    <col min="1" max="1" width="26.25390625" style="7" bestFit="1" customWidth="1"/>
    <col min="2" max="3" width="13.25390625" style="7" bestFit="1" customWidth="1"/>
    <col min="4" max="4" width="12.125" style="7" bestFit="1" customWidth="1"/>
    <col min="5" max="5" width="14.375" style="7" bestFit="1" customWidth="1"/>
    <col min="6" max="6" width="15.00390625" style="7" customWidth="1"/>
    <col min="7" max="7" width="2.75390625" style="7" customWidth="1"/>
    <col min="8" max="8" width="38.125" style="7" customWidth="1"/>
    <col min="9" max="9" width="15.00390625" style="6" bestFit="1" customWidth="1"/>
    <col min="10" max="16384" width="10.75390625" style="7" customWidth="1"/>
  </cols>
  <sheetData>
    <row r="1" spans="1:6" ht="12.75">
      <c r="A1" s="130" t="s">
        <v>317</v>
      </c>
      <c r="B1" s="130"/>
      <c r="C1" s="130"/>
      <c r="D1" s="130"/>
      <c r="E1" s="130"/>
      <c r="F1" s="130"/>
    </row>
    <row r="2" ht="12.75">
      <c r="A2" s="4" t="s">
        <v>0</v>
      </c>
    </row>
    <row r="3" spans="2:5" ht="12.75">
      <c r="B3" s="20"/>
      <c r="C3" s="20" t="s">
        <v>1</v>
      </c>
      <c r="E3" s="20" t="s">
        <v>2</v>
      </c>
    </row>
    <row r="4" spans="1:6" ht="12.75">
      <c r="A4" s="7" t="s">
        <v>0</v>
      </c>
      <c r="B4" s="20" t="s">
        <v>3</v>
      </c>
      <c r="C4" s="20" t="s">
        <v>4</v>
      </c>
      <c r="D4" s="20" t="s">
        <v>5</v>
      </c>
      <c r="E4" s="20" t="s">
        <v>4</v>
      </c>
      <c r="F4" s="20" t="s">
        <v>6</v>
      </c>
    </row>
    <row r="5" ht="12.75">
      <c r="A5" s="37"/>
    </row>
    <row r="6" spans="1:9" ht="12.75">
      <c r="A6" s="37" t="s">
        <v>7</v>
      </c>
      <c r="B6" s="6">
        <f>SUM('American Chambers'!B6,'American Integrity'!B6,'amer life asr'!B6,'Amer Std Life Acc'!B6,AmerWstrn!B6,'AMS Life'!B6,'Andrew Jackson'!B6,centennial!B6,'coastal states'!B6,'Confed Life (CLIC)'!B6,'Confed Life &amp; Annty (CLIAC)'!B6,'Consumers United'!B6,'Cont Invstrs'!B6,'Corporate Life'!B6,'Diamond Benefits'!B6,'EBL Life'!B6,'Family Guaranty'!B6,'Farmers&amp;Ranchers'!B6,fbl!B6,,'First Natl(Thrnr)'!B6,'Franklin American'!B6,'Franklin Protective'!B6)+SUM('George Washington'!B6,'Guarantee Security'!B6,'Inter-American'!B6,'International Fin'!B6,'Investment Life of America'!B6,'Investors Equity'!B6,'Kentucky Central'!B6,Midcontinent!B6,'Midwest Life'!B6,'Mutual Security'!B6,'National Affiliated'!B6,'Natl American'!B6,'National Heritage'!B6,'Old Colony Life'!B6,Statesman!B6,'Summit National'!B6,Universe!B6)</f>
        <v>3340884.246651786</v>
      </c>
      <c r="C6" s="6">
        <f>SUM('American Chambers'!C6,'American Integrity'!C6,'amer life asr'!C6,'Amer Std Life Acc'!C6,AmerWstrn!C6,'AMS Life'!C6,'Andrew Jackson'!C6,centennial!C6,'coastal states'!C6,'Confed Life (CLIC)'!C6,'Confed Life &amp; Annty (CLIAC)'!C6,'Consumers United'!C6,'Cont Invstrs'!C6,'Corporate Life'!C6,'Diamond Benefits'!C6,'EBL Life'!C6,'Family Guaranty'!C6,'Farmers&amp;Ranchers'!C6,fbl!C6,,'First Natl(Thrnr)'!C6,'Franklin American'!C6,'Franklin Protective'!C6)+SUM('George Washington'!C6,'Guarantee Security'!C6,'Inter-American'!C6,'International Fin'!C6,'Investment Life of America'!C6,'Investors Equity'!C6,'Kentucky Central'!C6,Midcontinent!C6,'Midwest Life'!C6,'Mutual Security'!C6,'National Affiliated'!C6,'Natl American'!C6,'National Heritage'!C6,'Old Colony Life'!C6,Statesman!C6,'Summit National'!C6,Universe!C6)</f>
        <v>6285980.0390509125</v>
      </c>
      <c r="D6" s="6">
        <f>SUM('American Chambers'!D6,'American Integrity'!D6,'amer life asr'!D6,'Amer Std Life Acc'!D6,AmerWstrn!D6,'AMS Life'!D6,'Andrew Jackson'!D6,centennial!D6,'coastal states'!D6,'Confed Life (CLIC)'!D6,'Confed Life &amp; Annty (CLIAC)'!D6,'Consumers United'!D6,'Cont Invstrs'!D6,'Corporate Life'!D6,'Diamond Benefits'!D6,'EBL Life'!D6,'Family Guaranty'!D6,'Farmers&amp;Ranchers'!D6,fbl!D6,,'First Natl(Thrnr)'!D6,'Franklin American'!D6,'Franklin Protective'!D6)+SUM('George Washington'!D6,'Guarantee Security'!D6,'Inter-American'!D6,'International Fin'!D6,'Investment Life of America'!D6,'Investors Equity'!D6,'Kentucky Central'!D6,Midcontinent!D6,'Midwest Life'!D6,'Mutual Security'!D6,'National Affiliated'!D6,'Natl American'!D6,'National Heritage'!D6,'Old Colony Life'!D6,Statesman!D6,'Summit National'!D6,Universe!D6)</f>
        <v>1878665.3769431307</v>
      </c>
      <c r="E6" s="6">
        <f>SUM('American Chambers'!E6,'American Integrity'!E6,'amer life asr'!E6,'Amer Std Life Acc'!E6,AmerWstrn!E6,'AMS Life'!E6,'Andrew Jackson'!E6,centennial!E6,'coastal states'!E6,'Confed Life (CLIC)'!E6,'Confed Life &amp; Annty (CLIAC)'!E6,'Consumers United'!E6,'Cont Invstrs'!E6,'Corporate Life'!E6,'Diamond Benefits'!E6,'EBL Life'!E6,'Family Guaranty'!E6,'Farmers&amp;Ranchers'!E6,fbl!E6,,'First Natl(Thrnr)'!E6,'Franklin American'!E6,'Franklin Protective'!E6)+SUM('George Washington'!E6,'Guarantee Security'!E6,'Inter-American'!E6,'International Fin'!E6,'Investment Life of America'!E6,'Investors Equity'!E6,'Kentucky Central'!E6,Midcontinent!E6,'Midwest Life'!E6,'Mutual Security'!E6,'National Affiliated'!E6,'Natl American'!E6,'National Heritage'!E6,'Old Colony Life'!E6,Statesman!E6,'Summit National'!E6,Universe!E6)</f>
        <v>0</v>
      </c>
      <c r="F6" s="6">
        <f>SUM(B6:E6)</f>
        <v>11505529.662645828</v>
      </c>
      <c r="H6" s="7" t="s">
        <v>287</v>
      </c>
      <c r="I6" s="6">
        <f>+summary!L31</f>
        <v>56891056.66299999</v>
      </c>
    </row>
    <row r="7" spans="1:9" ht="12.75">
      <c r="A7" s="37" t="s">
        <v>9</v>
      </c>
      <c r="B7" s="6">
        <f>SUM('American Chambers'!B7,'American Integrity'!B7,'amer life asr'!B7,'Amer Std Life Acc'!B7,AmerWstrn!B7,'AMS Life'!B7,'Andrew Jackson'!B7,centennial!B7,'coastal states'!B7,'Confed Life (CLIC)'!B7,'Confed Life &amp; Annty (CLIAC)'!B7,'Consumers United'!B7,'Cont Invstrs'!B7,'Corporate Life'!B7,'Diamond Benefits'!B7,'EBL Life'!B7,'Family Guaranty'!B7,'Farmers&amp;Ranchers'!B7,fbl!B7,,'First Natl(Thrnr)'!B7,'Franklin American'!B7,'Franklin Protective'!B7)+SUM('George Washington'!B7,'Guarantee Security'!B7,'Inter-American'!B7,'International Fin'!B7,'Investment Life of America'!B7,'Investors Equity'!B7,'Kentucky Central'!B7,Midcontinent!B7,'Midwest Life'!B7,'Mutual Security'!B7,'National Affiliated'!B7,'Natl American'!B7,'National Heritage'!B7,'Old Colony Life'!B7,Statesman!B7,'Summit National'!B7,Universe!B7)</f>
        <v>78296.0685568933</v>
      </c>
      <c r="C7" s="6">
        <f>SUM('American Chambers'!C7,'American Integrity'!C7,'amer life asr'!C7,'Amer Std Life Acc'!C7,AmerWstrn!C7,'AMS Life'!C7,'Andrew Jackson'!C7,centennial!C7,'coastal states'!C7,'Confed Life (CLIC)'!C7,'Confed Life &amp; Annty (CLIAC)'!C7,'Consumers United'!C7,'Cont Invstrs'!C7,'Corporate Life'!C7,'Diamond Benefits'!C7,'EBL Life'!C7,'Family Guaranty'!C7,'Farmers&amp;Ranchers'!C7,fbl!C7,,'First Natl(Thrnr)'!C7,'Franklin American'!C7,'Franklin Protective'!C7)+SUM('George Washington'!C7,'Guarantee Security'!C7,'Inter-American'!C7,'International Fin'!C7,'Investment Life of America'!C7,'Investors Equity'!C7,'Kentucky Central'!C7,Midcontinent!C7,'Midwest Life'!C7,'Mutual Security'!C7,'National Affiliated'!C7,'Natl American'!C7,'National Heritage'!C7,'Old Colony Life'!C7,Statesman!C7,'Summit National'!C7,Universe!C7)</f>
        <v>306310.7701813887</v>
      </c>
      <c r="D7" s="6">
        <f>SUM('American Chambers'!D7,'American Integrity'!D7,'amer life asr'!D7,'Amer Std Life Acc'!D7,AmerWstrn!D7,'AMS Life'!D7,'Andrew Jackson'!D7,centennial!D7,'coastal states'!D7,'Confed Life (CLIC)'!D7,'Confed Life &amp; Annty (CLIAC)'!D7,'Consumers United'!D7,'Cont Invstrs'!D7,'Corporate Life'!D7,'Diamond Benefits'!D7,'EBL Life'!D7,'Family Guaranty'!D7,'Farmers&amp;Ranchers'!D7,fbl!D7,,'First Natl(Thrnr)'!D7,'Franklin American'!D7,'Franklin Protective'!D7)+SUM('George Washington'!D7,'Guarantee Security'!D7,'Inter-American'!D7,'International Fin'!D7,'Investment Life of America'!D7,'Investors Equity'!D7,'Kentucky Central'!D7,Midcontinent!D7,'Midwest Life'!D7,'Mutual Security'!D7,'National Affiliated'!D7,'Natl American'!D7,'National Heritage'!D7,'Old Colony Life'!D7,Statesman!D7,'Summit National'!D7,Universe!D7)</f>
        <v>116377.65757395112</v>
      </c>
      <c r="E7" s="6">
        <f>SUM('American Chambers'!E7,'American Integrity'!E7,'amer life asr'!E7,'Amer Std Life Acc'!E7,AmerWstrn!E7,'AMS Life'!E7,'Andrew Jackson'!E7,centennial!E7,'coastal states'!E7,'Confed Life (CLIC)'!E7,'Confed Life &amp; Annty (CLIAC)'!E7,'Consumers United'!E7,'Cont Invstrs'!E7,'Corporate Life'!E7,'Diamond Benefits'!E7,'EBL Life'!E7,'Family Guaranty'!E7,'Farmers&amp;Ranchers'!E7,fbl!E7,,'First Natl(Thrnr)'!E7,'Franklin American'!E7,'Franklin Protective'!E7)+SUM('George Washington'!E7,'Guarantee Security'!E7,'Inter-American'!E7,'International Fin'!E7,'Investment Life of America'!E7,'Investors Equity'!E7,'Kentucky Central'!E7,Midcontinent!E7,'Midwest Life'!E7,'Mutual Security'!E7,'National Affiliated'!E7,'Natl American'!E7,'National Heritage'!E7,'Old Colony Life'!E7,Statesman!E7,'Summit National'!E7,Universe!E7)</f>
        <v>0</v>
      </c>
      <c r="F7" s="6">
        <f aca="true" t="shared" si="0" ref="F7:F58">SUM(B7:E7)</f>
        <v>500984.4963122331</v>
      </c>
      <c r="H7" s="7" t="s">
        <v>163</v>
      </c>
      <c r="I7" s="6">
        <f>+summary!L32</f>
        <v>74659851.55000004</v>
      </c>
    </row>
    <row r="8" spans="1:9" ht="12.75">
      <c r="A8" s="37" t="s">
        <v>10</v>
      </c>
      <c r="B8" s="6">
        <f>SUM('American Chambers'!B8,'American Integrity'!B8,'amer life asr'!B8,'Amer Std Life Acc'!B8,AmerWstrn!B8,'AMS Life'!B8,'Andrew Jackson'!B8,centennial!B8,'coastal states'!B8,'Confed Life (CLIC)'!B8,'Confed Life &amp; Annty (CLIAC)'!B8,'Consumers United'!B8,'Cont Invstrs'!B8,'Corporate Life'!B8,'Diamond Benefits'!B8,'EBL Life'!B8,'Family Guaranty'!B8,'Farmers&amp;Ranchers'!B8,fbl!B8,,'First Natl(Thrnr)'!B8,'Franklin American'!B8,'Franklin Protective'!B8)+SUM('George Washington'!B8,'Guarantee Security'!B8,'Inter-American'!B8,'International Fin'!B8,'Investment Life of America'!B8,'Investors Equity'!B8,'Kentucky Central'!B8,Midcontinent!B8,'Midwest Life'!B8,'Mutual Security'!B8,'National Affiliated'!B8,'Natl American'!B8,'National Heritage'!B8,'Old Colony Life'!B8,Statesman!B8,'Summit National'!B8,Universe!B8)</f>
        <v>4239489.545395998</v>
      </c>
      <c r="C8" s="6">
        <f>SUM('American Chambers'!C8,'American Integrity'!C8,'amer life asr'!C8,'Amer Std Life Acc'!C8,AmerWstrn!C8,'AMS Life'!C8,'Andrew Jackson'!C8,centennial!C8,'coastal states'!C8,'Confed Life (CLIC)'!C8,'Confed Life &amp; Annty (CLIAC)'!C8,'Consumers United'!C8,'Cont Invstrs'!C8,'Corporate Life'!C8,'Diamond Benefits'!C8,'EBL Life'!C8,'Family Guaranty'!C8,'Farmers&amp;Ranchers'!C8,fbl!C8,,'First Natl(Thrnr)'!C8,'Franklin American'!C8,'Franklin Protective'!C8)+SUM('George Washington'!C8,'Guarantee Security'!C8,'Inter-American'!C8,'International Fin'!C8,'Investment Life of America'!C8,'Investors Equity'!C8,'Kentucky Central'!C8,Midcontinent!C8,'Midwest Life'!C8,'Mutual Security'!C8,'National Affiliated'!C8,'Natl American'!C8,'National Heritage'!C8,'Old Colony Life'!C8,Statesman!C8,'Summit National'!C8,Universe!C8)</f>
        <v>18064934.26653697</v>
      </c>
      <c r="D8" s="6">
        <f>SUM('American Chambers'!D8,'American Integrity'!D8,'amer life asr'!D8,'Amer Std Life Acc'!D8,AmerWstrn!D8,'AMS Life'!D8,'Andrew Jackson'!D8,centennial!D8,'coastal states'!D8,'Confed Life (CLIC)'!D8,'Confed Life &amp; Annty (CLIAC)'!D8,'Consumers United'!D8,'Cont Invstrs'!D8,'Corporate Life'!D8,'Diamond Benefits'!D8,'EBL Life'!D8,'Family Guaranty'!D8,'Farmers&amp;Ranchers'!D8,fbl!D8,,'First Natl(Thrnr)'!D8,'Franklin American'!D8,'Franklin Protective'!D8)+SUM('George Washington'!D8,'Guarantee Security'!D8,'Inter-American'!D8,'International Fin'!D8,'Investment Life of America'!D8,'Investors Equity'!D8,'Kentucky Central'!D8,Midcontinent!D8,'Midwest Life'!D8,'Mutual Security'!D8,'National Affiliated'!D8,'Natl American'!D8,'National Heritage'!D8,'Old Colony Life'!D8,Statesman!D8,'Summit National'!D8,Universe!D8)</f>
        <v>4807037.98725411</v>
      </c>
      <c r="E8" s="6">
        <f>SUM('American Chambers'!E8,'American Integrity'!E8,'amer life asr'!E8,'Amer Std Life Acc'!E8,AmerWstrn!E8,'AMS Life'!E8,'Andrew Jackson'!E8,centennial!E8,'coastal states'!E8,'Confed Life (CLIC)'!E8,'Confed Life &amp; Annty (CLIAC)'!E8,'Consumers United'!E8,'Cont Invstrs'!E8,'Corporate Life'!E8,'Diamond Benefits'!E8,'EBL Life'!E8,'Family Guaranty'!E8,'Farmers&amp;Ranchers'!E8,fbl!E8,,'First Natl(Thrnr)'!E8,'Franklin American'!E8,'Franklin Protective'!E8)+SUM('George Washington'!E8,'Guarantee Security'!E8,'Inter-American'!E8,'International Fin'!E8,'Investment Life of America'!E8,'Investors Equity'!E8,'Kentucky Central'!E8,Midcontinent!E8,'Midwest Life'!E8,'Mutual Security'!E8,'National Affiliated'!E8,'Natl American'!E8,'National Heritage'!E8,'Old Colony Life'!E8,Statesman!E8,'Summit National'!E8,Universe!E8)</f>
        <v>0</v>
      </c>
      <c r="F8" s="6">
        <f t="shared" si="0"/>
        <v>27111461.799187075</v>
      </c>
      <c r="H8" s="37" t="s">
        <v>202</v>
      </c>
      <c r="I8" s="6">
        <f>+summary!L33</f>
        <v>5998288.140000001</v>
      </c>
    </row>
    <row r="9" spans="1:9" ht="12.75">
      <c r="A9" s="37" t="s">
        <v>11</v>
      </c>
      <c r="B9" s="6">
        <f>SUM('American Chambers'!B9,'American Integrity'!B9,'amer life asr'!B9,'Amer Std Life Acc'!B9,AmerWstrn!B9,'AMS Life'!B9,'Andrew Jackson'!B9,centennial!B9,'coastal states'!B9,'Confed Life (CLIC)'!B9,'Confed Life &amp; Annty (CLIAC)'!B9,'Consumers United'!B9,'Cont Invstrs'!B9,'Corporate Life'!B9,'Diamond Benefits'!B9,'EBL Life'!B9,'Family Guaranty'!B9,'Farmers&amp;Ranchers'!B9,fbl!B9,,'First Natl(Thrnr)'!B9,'Franklin American'!B9,'Franklin Protective'!B9)+SUM('George Washington'!B9,'Guarantee Security'!B9,'Inter-American'!B9,'International Fin'!B9,'Investment Life of America'!B9,'Investors Equity'!B9,'Kentucky Central'!B9,Midcontinent!B9,'Midwest Life'!B9,'Mutual Security'!B9,'National Affiliated'!B9,'Natl American'!B9,'National Heritage'!B9,'Old Colony Life'!B9,Statesman!B9,'Summit National'!B9,Universe!B9)</f>
        <v>2577096.5651312093</v>
      </c>
      <c r="C9" s="6">
        <f>SUM('American Chambers'!C9,'American Integrity'!C9,'amer life asr'!C9,'Amer Std Life Acc'!C9,AmerWstrn!C9,'AMS Life'!C9,'Andrew Jackson'!C9,centennial!C9,'coastal states'!C9,'Confed Life (CLIC)'!C9,'Confed Life &amp; Annty (CLIAC)'!C9,'Consumers United'!C9,'Cont Invstrs'!C9,'Corporate Life'!C9,'Diamond Benefits'!C9,'EBL Life'!C9,'Family Guaranty'!C9,'Farmers&amp;Ranchers'!C9,fbl!C9,,'First Natl(Thrnr)'!C9,'Franklin American'!C9,'Franklin Protective'!C9)+SUM('George Washington'!C9,'Guarantee Security'!C9,'Inter-American'!C9,'International Fin'!C9,'Investment Life of America'!C9,'Investors Equity'!C9,'Kentucky Central'!C9,Midcontinent!C9,'Midwest Life'!C9,'Mutual Security'!C9,'National Affiliated'!C9,'Natl American'!C9,'National Heritage'!C9,'Old Colony Life'!C9,Statesman!C9,'Summit National'!C9,Universe!C9)</f>
        <v>2317523.8889141567</v>
      </c>
      <c r="D9" s="6">
        <f>SUM('American Chambers'!D9,'American Integrity'!D9,'amer life asr'!D9,'Amer Std Life Acc'!D9,AmerWstrn!D9,'AMS Life'!D9,'Andrew Jackson'!D9,centennial!D9,'coastal states'!D9,'Confed Life (CLIC)'!D9,'Confed Life &amp; Annty (CLIAC)'!D9,'Consumers United'!D9,'Cont Invstrs'!D9,'Corporate Life'!D9,'Diamond Benefits'!D9,'EBL Life'!D9,'Family Guaranty'!D9,'Farmers&amp;Ranchers'!D9,fbl!D9,,'First Natl(Thrnr)'!D9,'Franklin American'!D9,'Franklin Protective'!D9)+SUM('George Washington'!D9,'Guarantee Security'!D9,'Inter-American'!D9,'International Fin'!D9,'Investment Life of America'!D9,'Investors Equity'!D9,'Kentucky Central'!D9,Midcontinent!D9,'Midwest Life'!D9,'Mutual Security'!D9,'National Affiliated'!D9,'Natl American'!D9,'National Heritage'!D9,'Old Colony Life'!D9,Statesman!D9,'Summit National'!D9,Universe!D9)</f>
        <v>2639455.624493652</v>
      </c>
      <c r="E9" s="6">
        <f>SUM('American Chambers'!E9,'American Integrity'!E9,'amer life asr'!E9,'Amer Std Life Acc'!E9,AmerWstrn!E9,'AMS Life'!E9,'Andrew Jackson'!E9,centennial!E9,'coastal states'!E9,'Confed Life (CLIC)'!E9,'Confed Life &amp; Annty (CLIAC)'!E9,'Consumers United'!E9,'Cont Invstrs'!E9,'Corporate Life'!E9,'Diamond Benefits'!E9,'EBL Life'!E9,'Family Guaranty'!E9,'Farmers&amp;Ranchers'!E9,fbl!E9,,'First Natl(Thrnr)'!E9,'Franklin American'!E9,'Franklin Protective'!E9)+SUM('George Washington'!E9,'Guarantee Security'!E9,'Inter-American'!E9,'International Fin'!E9,'Investment Life of America'!E9,'Investors Equity'!E9,'Kentucky Central'!E9,Midcontinent!E9,'Midwest Life'!E9,'Mutual Security'!E9,'National Affiliated'!E9,'Natl American'!E9,'National Heritage'!E9,'Old Colony Life'!E9,Statesman!E9,'Summit National'!E9,Universe!E9)</f>
        <v>0</v>
      </c>
      <c r="F9" s="6">
        <f t="shared" si="0"/>
        <v>7534076.0785390185</v>
      </c>
      <c r="H9" s="37" t="s">
        <v>84</v>
      </c>
      <c r="I9" s="6">
        <f>+summary!L34</f>
        <v>9869400.260000002</v>
      </c>
    </row>
    <row r="10" spans="1:9" ht="12.75">
      <c r="A10" s="37" t="s">
        <v>12</v>
      </c>
      <c r="B10" s="6">
        <f>SUM('American Chambers'!B10,'American Integrity'!B10,'amer life asr'!B10,'Amer Std Life Acc'!B10,AmerWstrn!B10,'AMS Life'!B10,'Andrew Jackson'!B10,centennial!B10,'coastal states'!B10,'Confed Life (CLIC)'!B10,'Confed Life &amp; Annty (CLIAC)'!B10,'Consumers United'!B10,'Cont Invstrs'!B10,'Corporate Life'!B10,'Diamond Benefits'!B10,'EBL Life'!B10,'Family Guaranty'!B10,'Farmers&amp;Ranchers'!B10,fbl!B10,,'First Natl(Thrnr)'!B10,'Franklin American'!B10,'Franklin Protective'!B10)+SUM('George Washington'!B10,'Guarantee Security'!B10,'Inter-American'!B10,'International Fin'!B10,'Investment Life of America'!B10,'Investors Equity'!B10,'Kentucky Central'!B10,Midcontinent!B10,'Midwest Life'!B10,'Mutual Security'!B10,'National Affiliated'!B10,'Natl American'!B10,'National Heritage'!B10,'Old Colony Life'!B10,Statesman!B10,'Summit National'!B10,Universe!B10)</f>
        <v>15295259.807234738</v>
      </c>
      <c r="C10" s="6">
        <f>SUM('American Chambers'!C10,'American Integrity'!C10,'amer life asr'!C10,'Amer Std Life Acc'!C10,AmerWstrn!C10,'AMS Life'!C10,'Andrew Jackson'!C10,centennial!C10,'coastal states'!C10,'Confed Life (CLIC)'!C10,'Confed Life &amp; Annty (CLIAC)'!C10,'Consumers United'!C10,'Cont Invstrs'!C10,'Corporate Life'!C10,'Diamond Benefits'!C10,'EBL Life'!C10,'Family Guaranty'!C10,'Farmers&amp;Ranchers'!C10,fbl!C10,,'First Natl(Thrnr)'!C10,'Franklin American'!C10,'Franklin Protective'!C10)+SUM('George Washington'!C10,'Guarantee Security'!C10,'Inter-American'!C10,'International Fin'!C10,'Investment Life of America'!C10,'Investors Equity'!C10,'Kentucky Central'!C10,Midcontinent!C10,'Midwest Life'!C10,'Mutual Security'!C10,'National Affiliated'!C10,'Natl American'!C10,'National Heritage'!C10,'Old Colony Life'!C10,Statesman!C10,'Summit National'!C10,Universe!C10)</f>
        <v>18258340.468479663</v>
      </c>
      <c r="D10" s="6">
        <f>SUM('American Chambers'!D10,'American Integrity'!D10,'amer life asr'!D10,'Amer Std Life Acc'!D10,AmerWstrn!D10,'AMS Life'!D10,'Andrew Jackson'!D10,centennial!D10,'coastal states'!D10,'Confed Life (CLIC)'!D10,'Confed Life &amp; Annty (CLIAC)'!D10,'Consumers United'!D10,'Cont Invstrs'!D10,'Corporate Life'!D10,'Diamond Benefits'!D10,'EBL Life'!D10,'Family Guaranty'!D10,'Farmers&amp;Ranchers'!D10,fbl!D10,,'First Natl(Thrnr)'!D10,'Franklin American'!D10,'Franklin Protective'!D10)+SUM('George Washington'!D10,'Guarantee Security'!D10,'Inter-American'!D10,'International Fin'!D10,'Investment Life of America'!D10,'Investors Equity'!D10,'Kentucky Central'!D10,Midcontinent!D10,'Midwest Life'!D10,'Mutual Security'!D10,'National Affiliated'!D10,'Natl American'!D10,'National Heritage'!D10,'Old Colony Life'!D10,Statesman!D10,'Summit National'!D10,Universe!D10)</f>
        <v>12696619.206160322</v>
      </c>
      <c r="E10" s="6">
        <f>SUM('American Chambers'!E10,'American Integrity'!E10,'amer life asr'!E10,'Amer Std Life Acc'!E10,AmerWstrn!E10,'AMS Life'!E10,'Andrew Jackson'!E10,centennial!E10,'coastal states'!E10,'Confed Life (CLIC)'!E10,'Confed Life &amp; Annty (CLIAC)'!E10,'Consumers United'!E10,'Cont Invstrs'!E10,'Corporate Life'!E10,'Diamond Benefits'!E10,'EBL Life'!E10,'Family Guaranty'!E10,'Farmers&amp;Ranchers'!E10,fbl!E10,,'First Natl(Thrnr)'!E10,'Franklin American'!E10,'Franklin Protective'!E10)+SUM('George Washington'!E10,'Guarantee Security'!E10,'Inter-American'!E10,'International Fin'!E10,'Investment Life of America'!E10,'Investors Equity'!E10,'Kentucky Central'!E10,Midcontinent!E10,'Midwest Life'!E10,'Mutual Security'!E10,'National Affiliated'!E10,'Natl American'!E10,'National Heritage'!E10,'Old Colony Life'!E10,Statesman!E10,'Summit National'!E10,Universe!E10)</f>
        <v>0</v>
      </c>
      <c r="F10" s="6">
        <f t="shared" si="0"/>
        <v>46250219.48187472</v>
      </c>
      <c r="H10" s="7" t="s">
        <v>229</v>
      </c>
      <c r="I10" s="8">
        <f>+summary!L35</f>
        <v>4272796.790000001</v>
      </c>
    </row>
    <row r="11" spans="1:10" ht="12.75">
      <c r="A11" s="37" t="s">
        <v>14</v>
      </c>
      <c r="B11" s="6">
        <f>SUM('American Chambers'!B11,'American Integrity'!B11,'amer life asr'!B11,'Amer Std Life Acc'!B11,AmerWstrn!B11,'AMS Life'!B11,'Andrew Jackson'!B11,centennial!B11,'coastal states'!B11,'Confed Life (CLIC)'!B11,'Confed Life &amp; Annty (CLIAC)'!B11,'Consumers United'!B11,'Cont Invstrs'!B11,'Corporate Life'!B11,'Diamond Benefits'!B11,'EBL Life'!B11,'Family Guaranty'!B11,'Farmers&amp;Ranchers'!B11,fbl!B11,,'First Natl(Thrnr)'!B11,'Franklin American'!B11,'Franklin Protective'!B11)+SUM('George Washington'!B11,'Guarantee Security'!B11,'Inter-American'!B11,'International Fin'!B11,'Investment Life of America'!B11,'Investors Equity'!B11,'Kentucky Central'!B11,Midcontinent!B11,'Midwest Life'!B11,'Mutual Security'!B11,'National Affiliated'!B11,'Natl American'!B11,'National Heritage'!B11,'Old Colony Life'!B11,Statesman!B11,'Summit National'!B11,Universe!B11)</f>
        <v>1908704.8829251279</v>
      </c>
      <c r="C11" s="6">
        <f>SUM('American Chambers'!C11,'American Integrity'!C11,'amer life asr'!C11,'Amer Std Life Acc'!C11,AmerWstrn!C11,'AMS Life'!C11,'Andrew Jackson'!C11,centennial!C11,'coastal states'!C11,'Confed Life (CLIC)'!C11,'Confed Life &amp; Annty (CLIAC)'!C11,'Consumers United'!C11,'Cont Invstrs'!C11,'Corporate Life'!C11,'Diamond Benefits'!C11,'EBL Life'!C11,'Family Guaranty'!C11,'Farmers&amp;Ranchers'!C11,fbl!C11,,'First Natl(Thrnr)'!C11,'Franklin American'!C11,'Franklin Protective'!C11)+SUM('George Washington'!C11,'Guarantee Security'!C11,'Inter-American'!C11,'International Fin'!C11,'Investment Life of America'!C11,'Investors Equity'!C11,'Kentucky Central'!C11,Midcontinent!C11,'Midwest Life'!C11,'Mutual Security'!C11,'National Affiliated'!C11,'Natl American'!C11,'National Heritage'!C11,'Old Colony Life'!C11,Statesman!C11,'Summit National'!C11,Universe!C11)</f>
        <v>8613844.158865206</v>
      </c>
      <c r="D11" s="6">
        <f>SUM('American Chambers'!D11,'American Integrity'!D11,'amer life asr'!D11,'Amer Std Life Acc'!D11,AmerWstrn!D11,'AMS Life'!D11,'Andrew Jackson'!D11,centennial!D11,'coastal states'!D11,'Confed Life (CLIC)'!D11,'Confed Life &amp; Annty (CLIAC)'!D11,'Consumers United'!D11,'Cont Invstrs'!D11,'Corporate Life'!D11,'Diamond Benefits'!D11,'EBL Life'!D11,'Family Guaranty'!D11,'Farmers&amp;Ranchers'!D11,fbl!D11,,'First Natl(Thrnr)'!D11,'Franklin American'!D11,'Franklin Protective'!D11)+SUM('George Washington'!D11,'Guarantee Security'!D11,'Inter-American'!D11,'International Fin'!D11,'Investment Life of America'!D11,'Investors Equity'!D11,'Kentucky Central'!D11,Midcontinent!D11,'Midwest Life'!D11,'Mutual Security'!D11,'National Affiliated'!D11,'Natl American'!D11,'National Heritage'!D11,'Old Colony Life'!D11,Statesman!D11,'Summit National'!D11,Universe!D11)</f>
        <v>5655560.556202115</v>
      </c>
      <c r="E11" s="6">
        <f>SUM('American Chambers'!E11,'American Integrity'!E11,'amer life asr'!E11,'Amer Std Life Acc'!E11,AmerWstrn!E11,'AMS Life'!E11,'Andrew Jackson'!E11,centennial!E11,'coastal states'!E11,'Confed Life (CLIC)'!E11,'Confed Life &amp; Annty (CLIAC)'!E11,'Consumers United'!E11,'Cont Invstrs'!E11,'Corporate Life'!E11,'Diamond Benefits'!E11,'EBL Life'!E11,'Family Guaranty'!E11,'Farmers&amp;Ranchers'!E11,fbl!E11,,'First Natl(Thrnr)'!E11,'Franklin American'!E11,'Franklin Protective'!E11)+SUM('George Washington'!E11,'Guarantee Security'!E11,'Inter-American'!E11,'International Fin'!E11,'Investment Life of America'!E11,'Investors Equity'!E11,'Kentucky Central'!E11,Midcontinent!E11,'Midwest Life'!E11,'Mutual Security'!E11,'National Affiliated'!E11,'Natl American'!E11,'National Heritage'!E11,'Old Colony Life'!E11,Statesman!E11,'Summit National'!E11,Universe!E11)</f>
        <v>0</v>
      </c>
      <c r="F11" s="6">
        <f t="shared" si="0"/>
        <v>16178109.59799245</v>
      </c>
      <c r="H11" s="7" t="s">
        <v>164</v>
      </c>
      <c r="I11" s="6">
        <f>+summary!L36</f>
        <v>36796571.66</v>
      </c>
      <c r="J11" s="37" t="s">
        <v>0</v>
      </c>
    </row>
    <row r="12" spans="1:9" ht="12.75">
      <c r="A12" s="37" t="s">
        <v>15</v>
      </c>
      <c r="B12" s="6">
        <f>SUM('American Chambers'!B12,'American Integrity'!B12,'amer life asr'!B12,'Amer Std Life Acc'!B12,AmerWstrn!B12,'AMS Life'!B12,'Andrew Jackson'!B12,centennial!B12,'coastal states'!B12,'Confed Life (CLIC)'!B12,'Confed Life &amp; Annty (CLIAC)'!B12,'Consumers United'!B12,'Cont Invstrs'!B12,'Corporate Life'!B12,'Diamond Benefits'!B12,'EBL Life'!B12,'Family Guaranty'!B12,'Farmers&amp;Ranchers'!B12,fbl!B12,,'First Natl(Thrnr)'!B12,'Franklin American'!B12,'Franklin Protective'!B12)+SUM('George Washington'!B12,'Guarantee Security'!B12,'Inter-American'!B12,'International Fin'!B12,'Investment Life of America'!B12,'Investors Equity'!B12,'Kentucky Central'!B12,Midcontinent!B12,'Midwest Life'!B12,'Mutual Security'!B12,'National Affiliated'!B12,'Natl American'!B12,'National Heritage'!B12,'Old Colony Life'!B12,Statesman!B12,'Summit National'!B12,Universe!B12)</f>
        <v>116228.28728123374</v>
      </c>
      <c r="C12" s="6">
        <f>SUM('American Chambers'!C12,'American Integrity'!C12,'amer life asr'!C12,'Amer Std Life Acc'!C12,AmerWstrn!C12,'AMS Life'!C12,'Andrew Jackson'!C12,centennial!C12,'coastal states'!C12,'Confed Life (CLIC)'!C12,'Confed Life &amp; Annty (CLIAC)'!C12,'Consumers United'!C12,'Cont Invstrs'!C12,'Corporate Life'!C12,'Diamond Benefits'!C12,'EBL Life'!C12,'Family Guaranty'!C12,'Farmers&amp;Ranchers'!C12,fbl!C12,,'First Natl(Thrnr)'!C12,'Franklin American'!C12,'Franklin Protective'!C12)+SUM('George Washington'!C12,'Guarantee Security'!C12,'Inter-American'!C12,'International Fin'!C12,'Investment Life of America'!C12,'Investors Equity'!C12,'Kentucky Central'!C12,Midcontinent!C12,'Midwest Life'!C12,'Mutual Security'!C12,'National Affiliated'!C12,'Natl American'!C12,'National Heritage'!C12,'Old Colony Life'!C12,Statesman!C12,'Summit National'!C12,Universe!C12)</f>
        <v>199768.18636653648</v>
      </c>
      <c r="D12" s="6">
        <f>SUM('American Chambers'!D12,'American Integrity'!D12,'amer life asr'!D12,'Amer Std Life Acc'!D12,AmerWstrn!D12,'AMS Life'!D12,'Andrew Jackson'!D12,centennial!D12,'coastal states'!D12,'Confed Life (CLIC)'!D12,'Confed Life &amp; Annty (CLIAC)'!D12,'Consumers United'!D12,'Cont Invstrs'!D12,'Corporate Life'!D12,'Diamond Benefits'!D12,'EBL Life'!D12,'Family Guaranty'!D12,'Farmers&amp;Ranchers'!D12,fbl!D12,,'First Natl(Thrnr)'!D12,'Franklin American'!D12,'Franklin Protective'!D12)+SUM('George Washington'!D12,'Guarantee Security'!D12,'Inter-American'!D12,'International Fin'!D12,'Investment Life of America'!D12,'Investors Equity'!D12,'Kentucky Central'!D12,Midcontinent!D12,'Midwest Life'!D12,'Mutual Security'!D12,'National Affiliated'!D12,'Natl American'!D12,'National Heritage'!D12,'Old Colony Life'!D12,Statesman!D12,'Summit National'!D12,Universe!D12)</f>
        <v>-6955.938198465891</v>
      </c>
      <c r="E12" s="6">
        <f>SUM('American Chambers'!E12,'American Integrity'!E12,'amer life asr'!E12,'Amer Std Life Acc'!E12,AmerWstrn!E12,'AMS Life'!E12,'Andrew Jackson'!E12,centennial!E12,'coastal states'!E12,'Confed Life (CLIC)'!E12,'Confed Life &amp; Annty (CLIAC)'!E12,'Consumers United'!E12,'Cont Invstrs'!E12,'Corporate Life'!E12,'Diamond Benefits'!E12,'EBL Life'!E12,'Family Guaranty'!E12,'Farmers&amp;Ranchers'!E12,fbl!E12,,'First Natl(Thrnr)'!E12,'Franklin American'!E12,'Franklin Protective'!E12)+SUM('George Washington'!E12,'Guarantee Security'!E12,'Inter-American'!E12,'International Fin'!E12,'Investment Life of America'!E12,'Investors Equity'!E12,'Kentucky Central'!E12,Midcontinent!E12,'Midwest Life'!E12,'Mutual Security'!E12,'National Affiliated'!E12,'Natl American'!E12,'National Heritage'!E12,'Old Colony Life'!E12,Statesman!E12,'Summit National'!E12,Universe!E12)</f>
        <v>0</v>
      </c>
      <c r="F12" s="6">
        <f t="shared" si="0"/>
        <v>309040.5354493043</v>
      </c>
      <c r="H12" s="7" t="s">
        <v>165</v>
      </c>
      <c r="I12" s="6">
        <f>+summary!L37</f>
        <v>37155943.18422798</v>
      </c>
    </row>
    <row r="13" spans="1:9" ht="12.75">
      <c r="A13" s="37" t="s">
        <v>17</v>
      </c>
      <c r="B13" s="6">
        <f>SUM('American Chambers'!B13,'American Integrity'!B13,'amer life asr'!B13,'Amer Std Life Acc'!B13,AmerWstrn!B13,'AMS Life'!B13,'Andrew Jackson'!B13,centennial!B13,'coastal states'!B13,'Confed Life (CLIC)'!B13,'Confed Life &amp; Annty (CLIAC)'!B13,'Consumers United'!B13,'Cont Invstrs'!B13,'Corporate Life'!B13,'Diamond Benefits'!B13,'EBL Life'!B13,'Family Guaranty'!B13,'Farmers&amp;Ranchers'!B13,fbl!B13,,'First Natl(Thrnr)'!B13,'Franklin American'!B13,'Franklin Protective'!B13)+SUM('George Washington'!B13,'Guarantee Security'!B13,'Inter-American'!B13,'International Fin'!B13,'Investment Life of America'!B13,'Investors Equity'!B13,'Kentucky Central'!B13,Midcontinent!B13,'Midwest Life'!B13,'Mutual Security'!B13,'National Affiliated'!B13,'Natl American'!B13,'National Heritage'!B13,'Old Colony Life'!B13,Statesman!B13,'Summit National'!B13,Universe!B13)</f>
        <v>1106154.053420007</v>
      </c>
      <c r="C13" s="6">
        <f>SUM('American Chambers'!C13,'American Integrity'!C13,'amer life asr'!C13,'Amer Std Life Acc'!C13,AmerWstrn!C13,'AMS Life'!C13,'Andrew Jackson'!C13,centennial!C13,'coastal states'!C13,'Confed Life (CLIC)'!C13,'Confed Life &amp; Annty (CLIAC)'!C13,'Consumers United'!C13,'Cont Invstrs'!C13,'Corporate Life'!C13,'Diamond Benefits'!C13,'EBL Life'!C13,'Family Guaranty'!C13,'Farmers&amp;Ranchers'!C13,fbl!C13,,'First Natl(Thrnr)'!C13,'Franklin American'!C13,'Franklin Protective'!C13)+SUM('George Washington'!C13,'Guarantee Security'!C13,'Inter-American'!C13,'International Fin'!C13,'Investment Life of America'!C13,'Investors Equity'!C13,'Kentucky Central'!C13,Midcontinent!C13,'Midwest Life'!C13,'Mutual Security'!C13,'National Affiliated'!C13,'Natl American'!C13,'National Heritage'!C13,'Old Colony Life'!C13,Statesman!C13,'Summit National'!C13,Universe!C13)</f>
        <v>14754434.23867898</v>
      </c>
      <c r="D13" s="6">
        <f>SUM('American Chambers'!D13,'American Integrity'!D13,'amer life asr'!D13,'Amer Std Life Acc'!D13,AmerWstrn!D13,'AMS Life'!D13,'Andrew Jackson'!D13,centennial!D13,'coastal states'!D13,'Confed Life (CLIC)'!D13,'Confed Life &amp; Annty (CLIAC)'!D13,'Consumers United'!D13,'Cont Invstrs'!D13,'Corporate Life'!D13,'Diamond Benefits'!D13,'EBL Life'!D13,'Family Guaranty'!D13,'Farmers&amp;Ranchers'!D13,fbl!D13,,'First Natl(Thrnr)'!D13,'Franklin American'!D13,'Franklin Protective'!D13)+SUM('George Washington'!D13,'Guarantee Security'!D13,'Inter-American'!D13,'International Fin'!D13,'Investment Life of America'!D13,'Investors Equity'!D13,'Kentucky Central'!D13,Midcontinent!D13,'Midwest Life'!D13,'Mutual Security'!D13,'National Affiliated'!D13,'Natl American'!D13,'National Heritage'!D13,'Old Colony Life'!D13,Statesman!D13,'Summit National'!D13,Universe!D13)</f>
        <v>1729544.8061503535</v>
      </c>
      <c r="E13" s="6">
        <f>SUM('American Chambers'!E13,'American Integrity'!E13,'amer life asr'!E13,'Amer Std Life Acc'!E13,AmerWstrn!E13,'AMS Life'!E13,'Andrew Jackson'!E13,centennial!E13,'coastal states'!E13,'Confed Life (CLIC)'!E13,'Confed Life &amp; Annty (CLIAC)'!E13,'Consumers United'!E13,'Cont Invstrs'!E13,'Corporate Life'!E13,'Diamond Benefits'!E13,'EBL Life'!E13,'Family Guaranty'!E13,'Farmers&amp;Ranchers'!E13,fbl!E13,,'First Natl(Thrnr)'!E13,'Franklin American'!E13,'Franklin Protective'!E13)+SUM('George Washington'!E13,'Guarantee Security'!E13,'Inter-American'!E13,'International Fin'!E13,'Investment Life of America'!E13,'Investors Equity'!E13,'Kentucky Central'!E13,Midcontinent!E13,'Midwest Life'!E13,'Mutual Security'!E13,'National Affiliated'!E13,'Natl American'!E13,'National Heritage'!E13,'Old Colony Life'!E13,Statesman!E13,'Summit National'!E13,Universe!E13)</f>
        <v>231744.7685943913</v>
      </c>
      <c r="F13" s="6">
        <f t="shared" si="0"/>
        <v>17821877.866843734</v>
      </c>
      <c r="H13" s="7" t="s">
        <v>251</v>
      </c>
      <c r="I13" s="8">
        <f>+summary!L38</f>
        <v>913071.2875582278</v>
      </c>
    </row>
    <row r="14" spans="1:9" ht="12.75">
      <c r="A14" s="37" t="s">
        <v>19</v>
      </c>
      <c r="B14" s="6">
        <f>SUM('American Chambers'!B14,'American Integrity'!B14,'amer life asr'!B14,'Amer Std Life Acc'!B14,AmerWstrn!B14,'AMS Life'!B14,'Andrew Jackson'!B14,centennial!B14,'coastal states'!B14,'Confed Life (CLIC)'!B14,'Confed Life &amp; Annty (CLIAC)'!B14,'Consumers United'!B14,'Cont Invstrs'!B14,'Corporate Life'!B14,'Diamond Benefits'!B14,'EBL Life'!B14,'Family Guaranty'!B14,'Farmers&amp;Ranchers'!B14,fbl!B14,,'First Natl(Thrnr)'!B14,'Franklin American'!B14,'Franklin Protective'!B14)+SUM('George Washington'!B14,'Guarantee Security'!B14,'Inter-American'!B14,'International Fin'!B14,'Investment Life of America'!B14,'Investors Equity'!B14,'Kentucky Central'!B14,Midcontinent!B14,'Midwest Life'!B14,'Mutual Security'!B14,'National Affiliated'!B14,'Natl American'!B14,'National Heritage'!B14,'Old Colony Life'!B14,Statesman!B14,'Summit National'!B14,Universe!B14)</f>
        <v>208607.6855316987</v>
      </c>
      <c r="C14" s="6">
        <f>SUM('American Chambers'!C14,'American Integrity'!C14,'amer life asr'!C14,'Amer Std Life Acc'!C14,AmerWstrn!C14,'AMS Life'!C14,'Andrew Jackson'!C14,centennial!C14,'coastal states'!C14,'Confed Life (CLIC)'!C14,'Confed Life &amp; Annty (CLIAC)'!C14,'Consumers United'!C14,'Cont Invstrs'!C14,'Corporate Life'!C14,'Diamond Benefits'!C14,'EBL Life'!C14,'Family Guaranty'!C14,'Farmers&amp;Ranchers'!C14,fbl!C14,,'First Natl(Thrnr)'!C14,'Franklin American'!C14,'Franklin Protective'!C14)+SUM('George Washington'!C14,'Guarantee Security'!C14,'Inter-American'!C14,'International Fin'!C14,'Investment Life of America'!C14,'Investors Equity'!C14,'Kentucky Central'!C14,Midcontinent!C14,'Midwest Life'!C14,'Mutual Security'!C14,'National Affiliated'!C14,'Natl American'!C14,'National Heritage'!C14,'Old Colony Life'!C14,Statesman!C14,'Summit National'!C14,Universe!C14)</f>
        <v>641663.8216554757</v>
      </c>
      <c r="D14" s="6">
        <f>SUM('American Chambers'!D14,'American Integrity'!D14,'amer life asr'!D14,'Amer Std Life Acc'!D14,AmerWstrn!D14,'AMS Life'!D14,'Andrew Jackson'!D14,centennial!D14,'coastal states'!D14,'Confed Life (CLIC)'!D14,'Confed Life &amp; Annty (CLIAC)'!D14,'Consumers United'!D14,'Cont Invstrs'!D14,'Corporate Life'!D14,'Diamond Benefits'!D14,'EBL Life'!D14,'Family Guaranty'!D14,'Farmers&amp;Ranchers'!D14,fbl!D14,,'First Natl(Thrnr)'!D14,'Franklin American'!D14,'Franklin Protective'!D14)+SUM('George Washington'!D14,'Guarantee Security'!D14,'Inter-American'!D14,'International Fin'!D14,'Investment Life of America'!D14,'Investors Equity'!D14,'Kentucky Central'!D14,Midcontinent!D14,'Midwest Life'!D14,'Mutual Security'!D14,'National Affiliated'!D14,'Natl American'!D14,'National Heritage'!D14,'Old Colony Life'!D14,Statesman!D14,'Summit National'!D14,Universe!D14)</f>
        <v>-6245.23726918553</v>
      </c>
      <c r="E14" s="6">
        <f>SUM('American Chambers'!E14,'American Integrity'!E14,'amer life asr'!E14,'Amer Std Life Acc'!E14,AmerWstrn!E14,'AMS Life'!E14,'Andrew Jackson'!E14,centennial!E14,'coastal states'!E14,'Confed Life (CLIC)'!E14,'Confed Life &amp; Annty (CLIAC)'!E14,'Consumers United'!E14,'Cont Invstrs'!E14,'Corporate Life'!E14,'Diamond Benefits'!E14,'EBL Life'!E14,'Family Guaranty'!E14,'Farmers&amp;Ranchers'!E14,fbl!E14,,'First Natl(Thrnr)'!E14,'Franklin American'!E14,'Franklin Protective'!E14)+SUM('George Washington'!E14,'Guarantee Security'!E14,'Inter-American'!E14,'International Fin'!E14,'Investment Life of America'!E14,'Investors Equity'!E14,'Kentucky Central'!E14,Midcontinent!E14,'Midwest Life'!E14,'Mutual Security'!E14,'National Affiliated'!E14,'Natl American'!E14,'National Heritage'!E14,'Old Colony Life'!E14,Statesman!E14,'Summit National'!E14,Universe!E14)</f>
        <v>0</v>
      </c>
      <c r="F14" s="6">
        <f t="shared" si="0"/>
        <v>844026.2699179889</v>
      </c>
      <c r="H14" s="7" t="s">
        <v>157</v>
      </c>
      <c r="I14" s="6">
        <f>+summary!L39</f>
        <v>19684599.81</v>
      </c>
    </row>
    <row r="15" spans="1:9" ht="12.75">
      <c r="A15" s="37" t="s">
        <v>21</v>
      </c>
      <c r="B15" s="6">
        <f>SUM('American Chambers'!B15,'American Integrity'!B15,'amer life asr'!B15,'Amer Std Life Acc'!B15,AmerWstrn!B15,'AMS Life'!B15,'Andrew Jackson'!B15,centennial!B15,'coastal states'!B15,'Confed Life (CLIC)'!B15,'Confed Life &amp; Annty (CLIAC)'!B15,'Consumers United'!B15,'Cont Invstrs'!B15,'Corporate Life'!B15,'Diamond Benefits'!B15,'EBL Life'!B15,'Family Guaranty'!B15,'Farmers&amp;Ranchers'!B15,fbl!B15,,'First Natl(Thrnr)'!B15,'Franklin American'!B15,'Franklin Protective'!B15)+SUM('George Washington'!B15,'Guarantee Security'!B15,'Inter-American'!B15,'International Fin'!B15,'Investment Life of America'!B15,'Investors Equity'!B15,'Kentucky Central'!B15,Midcontinent!B15,'Midwest Life'!B15,'Mutual Security'!B15,'National Affiliated'!B15,'Natl American'!B15,'National Heritage'!B15,'Old Colony Life'!B15,Statesman!B15,'Summit National'!B15,Universe!B15)</f>
        <v>17387700.353561066</v>
      </c>
      <c r="C15" s="6">
        <f>SUM('American Chambers'!C15,'American Integrity'!C15,'amer life asr'!C15,'Amer Std Life Acc'!C15,AmerWstrn!C15,'AMS Life'!C15,'Andrew Jackson'!C15,centennial!C15,'coastal states'!C15,'Confed Life (CLIC)'!C15,'Confed Life &amp; Annty (CLIAC)'!C15,'Consumers United'!C15,'Cont Invstrs'!C15,'Corporate Life'!C15,'Diamond Benefits'!C15,'EBL Life'!C15,'Family Guaranty'!C15,'Farmers&amp;Ranchers'!C15,fbl!C15,,'First Natl(Thrnr)'!C15,'Franklin American'!C15,'Franklin Protective'!C15)+SUM('George Washington'!C15,'Guarantee Security'!C15,'Inter-American'!C15,'International Fin'!C15,'Investment Life of America'!C15,'Investors Equity'!C15,'Kentucky Central'!C15,Midcontinent!C15,'Midwest Life'!C15,'Mutual Security'!C15,'National Affiliated'!C15,'Natl American'!C15,'National Heritage'!C15,'Old Colony Life'!C15,Statesman!C15,'Summit National'!C15,Universe!C15)</f>
        <v>116808745.31022736</v>
      </c>
      <c r="D15" s="6">
        <f>SUM('American Chambers'!D15,'American Integrity'!D15,'amer life asr'!D15,'Amer Std Life Acc'!D15,AmerWstrn!D15,'AMS Life'!D15,'Andrew Jackson'!D15,centennial!D15,'coastal states'!D15,'Confed Life (CLIC)'!D15,'Confed Life &amp; Annty (CLIAC)'!D15,'Consumers United'!D15,'Cont Invstrs'!D15,'Corporate Life'!D15,'Diamond Benefits'!D15,'EBL Life'!D15,'Family Guaranty'!D15,'Farmers&amp;Ranchers'!D15,fbl!D15,,'First Natl(Thrnr)'!D15,'Franklin American'!D15,'Franklin Protective'!D15)+SUM('George Washington'!D15,'Guarantee Security'!D15,'Inter-American'!D15,'International Fin'!D15,'Investment Life of America'!D15,'Investors Equity'!D15,'Kentucky Central'!D15,Midcontinent!D15,'Midwest Life'!D15,'Mutual Security'!D15,'National Affiliated'!D15,'Natl American'!D15,'National Heritage'!D15,'Old Colony Life'!D15,Statesman!D15,'Summit National'!D15,Universe!D15)</f>
        <v>11668132.77592618</v>
      </c>
      <c r="E15" s="6">
        <f>SUM('American Chambers'!E15,'American Integrity'!E15,'amer life asr'!E15,'Amer Std Life Acc'!E15,AmerWstrn!E15,'AMS Life'!E15,'Andrew Jackson'!E15,centennial!E15,'coastal states'!E15,'Confed Life (CLIC)'!E15,'Confed Life &amp; Annty (CLIAC)'!E15,'Consumers United'!E15,'Cont Invstrs'!E15,'Corporate Life'!E15,'Diamond Benefits'!E15,'EBL Life'!E15,'Family Guaranty'!E15,'Farmers&amp;Ranchers'!E15,fbl!E15,,'First Natl(Thrnr)'!E15,'Franklin American'!E15,'Franklin Protective'!E15)+SUM('George Washington'!E15,'Guarantee Security'!E15,'Inter-American'!E15,'International Fin'!E15,'Investment Life of America'!E15,'Investors Equity'!E15,'Kentucky Central'!E15,Midcontinent!E15,'Midwest Life'!E15,'Mutual Security'!E15,'National Affiliated'!E15,'Natl American'!E15,'National Heritage'!E15,'Old Colony Life'!E15,Statesman!E15,'Summit National'!E15,Universe!E15)</f>
        <v>7325.03618191581</v>
      </c>
      <c r="F15" s="6">
        <f t="shared" si="0"/>
        <v>145871903.47589654</v>
      </c>
      <c r="H15" s="7" t="s">
        <v>142</v>
      </c>
      <c r="I15" s="8">
        <f>+summary!L40</f>
        <v>-0.013041032293585882</v>
      </c>
    </row>
    <row r="16" spans="1:9" ht="12.75">
      <c r="A16" s="37" t="s">
        <v>23</v>
      </c>
      <c r="B16" s="6">
        <f>SUM('American Chambers'!B16,'American Integrity'!B16,'amer life asr'!B16,'Amer Std Life Acc'!B16,AmerWstrn!B16,'AMS Life'!B16,'Andrew Jackson'!B16,centennial!B16,'coastal states'!B16,'Confed Life (CLIC)'!B16,'Confed Life &amp; Annty (CLIAC)'!B16,'Consumers United'!B16,'Cont Invstrs'!B16,'Corporate Life'!B16,'Diamond Benefits'!B16,'EBL Life'!B16,'Family Guaranty'!B16,'Farmers&amp;Ranchers'!B16,fbl!B16,,'First Natl(Thrnr)'!B16,'Franklin American'!B16,'Franklin Protective'!B16)+SUM('George Washington'!B16,'Guarantee Security'!B16,'Inter-American'!B16,'International Fin'!B16,'Investment Life of America'!B16,'Investors Equity'!B16,'Kentucky Central'!B16,Midcontinent!B16,'Midwest Life'!B16,'Mutual Security'!B16,'National Affiliated'!B16,'Natl American'!B16,'National Heritage'!B16,'Old Colony Life'!B16,Statesman!B16,'Summit National'!B16,Universe!B16)</f>
        <v>4217810.9735355815</v>
      </c>
      <c r="C16" s="6">
        <f>SUM('American Chambers'!C16,'American Integrity'!C16,'amer life asr'!C16,'Amer Std Life Acc'!C16,AmerWstrn!C16,'AMS Life'!C16,'Andrew Jackson'!C16,centennial!C16,'coastal states'!C16,'Confed Life (CLIC)'!C16,'Confed Life &amp; Annty (CLIAC)'!C16,'Consumers United'!C16,'Cont Invstrs'!C16,'Corporate Life'!C16,'Diamond Benefits'!C16,'EBL Life'!C16,'Family Guaranty'!C16,'Farmers&amp;Ranchers'!C16,fbl!C16,,'First Natl(Thrnr)'!C16,'Franklin American'!C16,'Franklin Protective'!C16)+SUM('George Washington'!C16,'Guarantee Security'!C16,'Inter-American'!C16,'International Fin'!C16,'Investment Life of America'!C16,'Investors Equity'!C16,'Kentucky Central'!C16,Midcontinent!C16,'Midwest Life'!C16,'Mutual Security'!C16,'National Affiliated'!C16,'Natl American'!C16,'National Heritage'!C16,'Old Colony Life'!C16,Statesman!C16,'Summit National'!C16,Universe!C16)</f>
        <v>10492956.93153234</v>
      </c>
      <c r="D16" s="6">
        <f>SUM('American Chambers'!D16,'American Integrity'!D16,'amer life asr'!D16,'Amer Std Life Acc'!D16,AmerWstrn!D16,'AMS Life'!D16,'Andrew Jackson'!D16,centennial!D16,'coastal states'!D16,'Confed Life (CLIC)'!D16,'Confed Life &amp; Annty (CLIAC)'!D16,'Consumers United'!D16,'Cont Invstrs'!D16,'Corporate Life'!D16,'Diamond Benefits'!D16,'EBL Life'!D16,'Family Guaranty'!D16,'Farmers&amp;Ranchers'!D16,fbl!D16,,'First Natl(Thrnr)'!D16,'Franklin American'!D16,'Franklin Protective'!D16)+SUM('George Washington'!D16,'Guarantee Security'!D16,'Inter-American'!D16,'International Fin'!D16,'Investment Life of America'!D16,'Investors Equity'!D16,'Kentucky Central'!D16,Midcontinent!D16,'Midwest Life'!D16,'Mutual Security'!D16,'National Affiliated'!D16,'Natl American'!D16,'National Heritage'!D16,'Old Colony Life'!D16,Statesman!D16,'Summit National'!D16,Universe!D16)</f>
        <v>1093214.6193457672</v>
      </c>
      <c r="E16" s="6">
        <f>SUM('American Chambers'!E16,'American Integrity'!E16,'amer life asr'!E16,'Amer Std Life Acc'!E16,AmerWstrn!E16,'AMS Life'!E16,'Andrew Jackson'!E16,centennial!E16,'coastal states'!E16,'Confed Life (CLIC)'!E16,'Confed Life &amp; Annty (CLIAC)'!E16,'Consumers United'!E16,'Cont Invstrs'!E16,'Corporate Life'!E16,'Diamond Benefits'!E16,'EBL Life'!E16,'Family Guaranty'!E16,'Farmers&amp;Ranchers'!E16,fbl!E16,,'First Natl(Thrnr)'!E16,'Franklin American'!E16,'Franklin Protective'!E16)+SUM('George Washington'!E16,'Guarantee Security'!E16,'Inter-American'!E16,'International Fin'!E16,'Investment Life of America'!E16,'Investors Equity'!E16,'Kentucky Central'!E16,Midcontinent!E16,'Midwest Life'!E16,'Mutual Security'!E16,'National Affiliated'!E16,'Natl American'!E16,'National Heritage'!E16,'Old Colony Life'!E16,Statesman!E16,'Summit National'!E16,Universe!E16)</f>
        <v>110374.58839224563</v>
      </c>
      <c r="F16" s="6">
        <f t="shared" si="0"/>
        <v>15914357.112805935</v>
      </c>
      <c r="H16" s="7" t="s">
        <v>168</v>
      </c>
      <c r="I16" s="6">
        <f>+summary!L41</f>
        <v>0</v>
      </c>
    </row>
    <row r="17" spans="1:9" ht="12.75">
      <c r="A17" s="37" t="s">
        <v>24</v>
      </c>
      <c r="B17" s="6">
        <f>SUM('American Chambers'!B17,'American Integrity'!B17,'amer life asr'!B17,'Amer Std Life Acc'!B17,AmerWstrn!B17,'AMS Life'!B17,'Andrew Jackson'!B17,centennial!B17,'coastal states'!B17,'Confed Life (CLIC)'!B17,'Confed Life &amp; Annty (CLIAC)'!B17,'Consumers United'!B17,'Cont Invstrs'!B17,'Corporate Life'!B17,'Diamond Benefits'!B17,'EBL Life'!B17,'Family Guaranty'!B17,'Farmers&amp;Ranchers'!B17,fbl!B17,,'First Natl(Thrnr)'!B17,'Franklin American'!B17,'Franklin Protective'!B17)+SUM('George Washington'!B17,'Guarantee Security'!B17,'Inter-American'!B17,'International Fin'!B17,'Investment Life of America'!B17,'Investors Equity'!B17,'Kentucky Central'!B17,Midcontinent!B17,'Midwest Life'!B17,'Mutual Security'!B17,'National Affiliated'!B17,'Natl American'!B17,'National Heritage'!B17,'Old Colony Life'!B17,Statesman!B17,'Summit National'!B17,Universe!B17)</f>
        <v>323540.78085268324</v>
      </c>
      <c r="C17" s="6">
        <f>SUM('American Chambers'!C17,'American Integrity'!C17,'amer life asr'!C17,'Amer Std Life Acc'!C17,AmerWstrn!C17,'AMS Life'!C17,'Andrew Jackson'!C17,centennial!C17,'coastal states'!C17,'Confed Life (CLIC)'!C17,'Confed Life &amp; Annty (CLIAC)'!C17,'Consumers United'!C17,'Cont Invstrs'!C17,'Corporate Life'!C17,'Diamond Benefits'!C17,'EBL Life'!C17,'Family Guaranty'!C17,'Farmers&amp;Ranchers'!C17,fbl!C17,,'First Natl(Thrnr)'!C17,'Franklin American'!C17,'Franklin Protective'!C17)+SUM('George Washington'!C17,'Guarantee Security'!C17,'Inter-American'!C17,'International Fin'!C17,'Investment Life of America'!C17,'Investors Equity'!C17,'Kentucky Central'!C17,Midcontinent!C17,'Midwest Life'!C17,'Mutual Security'!C17,'National Affiliated'!C17,'Natl American'!C17,'National Heritage'!C17,'Old Colony Life'!C17,Statesman!C17,'Summit National'!C17,Universe!C17)</f>
        <v>20507362.05119981</v>
      </c>
      <c r="D17" s="6">
        <f>SUM('American Chambers'!D17,'American Integrity'!D17,'amer life asr'!D17,'Amer Std Life Acc'!D17,AmerWstrn!D17,'AMS Life'!D17,'Andrew Jackson'!D17,centennial!D17,'coastal states'!D17,'Confed Life (CLIC)'!D17,'Confed Life &amp; Annty (CLIAC)'!D17,'Consumers United'!D17,'Cont Invstrs'!D17,'Corporate Life'!D17,'Diamond Benefits'!D17,'EBL Life'!D17,'Family Guaranty'!D17,'Farmers&amp;Ranchers'!D17,fbl!D17,,'First Natl(Thrnr)'!D17,'Franklin American'!D17,'Franklin Protective'!D17)+SUM('George Washington'!D17,'Guarantee Security'!D17,'Inter-American'!D17,'International Fin'!D17,'Investment Life of America'!D17,'Investors Equity'!D17,'Kentucky Central'!D17,Midcontinent!D17,'Midwest Life'!D17,'Mutual Security'!D17,'National Affiliated'!D17,'Natl American'!D17,'National Heritage'!D17,'Old Colony Life'!D17,Statesman!D17,'Summit National'!D17,Universe!D17)</f>
        <v>-87873.50828079328</v>
      </c>
      <c r="E17" s="6">
        <f>SUM('American Chambers'!E17,'American Integrity'!E17,'amer life asr'!E17,'Amer Std Life Acc'!E17,AmerWstrn!E17,'AMS Life'!E17,'Andrew Jackson'!E17,centennial!E17,'coastal states'!E17,'Confed Life (CLIC)'!E17,'Confed Life &amp; Annty (CLIAC)'!E17,'Consumers United'!E17,'Cont Invstrs'!E17,'Corporate Life'!E17,'Diamond Benefits'!E17,'EBL Life'!E17,'Family Guaranty'!E17,'Farmers&amp;Ranchers'!E17,fbl!E17,,'First Natl(Thrnr)'!E17,'Franklin American'!E17,'Franklin Protective'!E17)+SUM('George Washington'!E17,'Guarantee Security'!E17,'Inter-American'!E17,'International Fin'!E17,'Investment Life of America'!E17,'Investors Equity'!E17,'Kentucky Central'!E17,Midcontinent!E17,'Midwest Life'!E17,'Mutual Security'!E17,'National Affiliated'!E17,'Natl American'!E17,'National Heritage'!E17,'Old Colony Life'!E17,Statesman!E17,'Summit National'!E17,Universe!E17)</f>
        <v>0</v>
      </c>
      <c r="F17" s="6">
        <f t="shared" si="0"/>
        <v>20743029.323771697</v>
      </c>
      <c r="H17" s="7" t="s">
        <v>167</v>
      </c>
      <c r="I17" s="6">
        <f>+summary!L42</f>
        <v>19109082.759999998</v>
      </c>
    </row>
    <row r="18" spans="1:9" ht="12.75">
      <c r="A18" s="37" t="s">
        <v>26</v>
      </c>
      <c r="B18" s="6">
        <f>SUM('American Chambers'!B18,'American Integrity'!B18,'amer life asr'!B18,'Amer Std Life Acc'!B18,AmerWstrn!B18,'AMS Life'!B18,'Andrew Jackson'!B18,centennial!B18,'coastal states'!B18,'Confed Life (CLIC)'!B18,'Confed Life &amp; Annty (CLIAC)'!B18,'Consumers United'!B18,'Cont Invstrs'!B18,'Corporate Life'!B18,'Diamond Benefits'!B18,'EBL Life'!B18,'Family Guaranty'!B18,'Farmers&amp;Ranchers'!B18,fbl!B18,,'First Natl(Thrnr)'!B18,'Franklin American'!B18,'Franklin Protective'!B18)+SUM('George Washington'!B18,'Guarantee Security'!B18,'Inter-American'!B18,'International Fin'!B18,'Investment Life of America'!B18,'Investors Equity'!B18,'Kentucky Central'!B18,Midcontinent!B18,'Midwest Life'!B18,'Mutual Security'!B18,'National Affiliated'!B18,'Natl American'!B18,'National Heritage'!B18,'Old Colony Life'!B18,Statesman!B18,'Summit National'!B18,Universe!B18)</f>
        <v>1098594.4605482898</v>
      </c>
      <c r="C18" s="6">
        <f>SUM('American Chambers'!C18,'American Integrity'!C18,'amer life asr'!C18,'Amer Std Life Acc'!C18,AmerWstrn!C18,'AMS Life'!C18,'Andrew Jackson'!C18,centennial!C18,'coastal states'!C18,'Confed Life (CLIC)'!C18,'Confed Life &amp; Annty (CLIAC)'!C18,'Consumers United'!C18,'Cont Invstrs'!C18,'Corporate Life'!C18,'Diamond Benefits'!C18,'EBL Life'!C18,'Family Guaranty'!C18,'Farmers&amp;Ranchers'!C18,fbl!C18,,'First Natl(Thrnr)'!C18,'Franklin American'!C18,'Franklin Protective'!C18)+SUM('George Washington'!C18,'Guarantee Security'!C18,'Inter-American'!C18,'International Fin'!C18,'Investment Life of America'!C18,'Investors Equity'!C18,'Kentucky Central'!C18,Midcontinent!C18,'Midwest Life'!C18,'Mutual Security'!C18,'National Affiliated'!C18,'Natl American'!C18,'National Heritage'!C18,'Old Colony Life'!C18,Statesman!C18,'Summit National'!C18,Universe!C18)</f>
        <v>1621387.1994310312</v>
      </c>
      <c r="D18" s="6">
        <f>SUM('American Chambers'!D18,'American Integrity'!D18,'amer life asr'!D18,'Amer Std Life Acc'!D18,AmerWstrn!D18,'AMS Life'!D18,'Andrew Jackson'!D18,centennial!D18,'coastal states'!D18,'Confed Life (CLIC)'!D18,'Confed Life &amp; Annty (CLIAC)'!D18,'Consumers United'!D18,'Cont Invstrs'!D18,'Corporate Life'!D18,'Diamond Benefits'!D18,'EBL Life'!D18,'Family Guaranty'!D18,'Farmers&amp;Ranchers'!D18,fbl!D18,,'First Natl(Thrnr)'!D18,'Franklin American'!D18,'Franklin Protective'!D18)+SUM('George Washington'!D18,'Guarantee Security'!D18,'Inter-American'!D18,'International Fin'!D18,'Investment Life of America'!D18,'Investors Equity'!D18,'Kentucky Central'!D18,Midcontinent!D18,'Midwest Life'!D18,'Mutual Security'!D18,'National Affiliated'!D18,'Natl American'!D18,'National Heritage'!D18,'Old Colony Life'!D18,Statesman!D18,'Summit National'!D18,Universe!D18)</f>
        <v>998953.8691686852</v>
      </c>
      <c r="E18" s="6">
        <f>SUM('American Chambers'!E18,'American Integrity'!E18,'amer life asr'!E18,'Amer Std Life Acc'!E18,AmerWstrn!E18,'AMS Life'!E18,'Andrew Jackson'!E18,centennial!E18,'coastal states'!E18,'Confed Life (CLIC)'!E18,'Confed Life &amp; Annty (CLIAC)'!E18,'Consumers United'!E18,'Cont Invstrs'!E18,'Corporate Life'!E18,'Diamond Benefits'!E18,'EBL Life'!E18,'Family Guaranty'!E18,'Farmers&amp;Ranchers'!E18,fbl!E18,,'First Natl(Thrnr)'!E18,'Franklin American'!E18,'Franklin Protective'!E18)+SUM('George Washington'!E18,'Guarantee Security'!E18,'Inter-American'!E18,'International Fin'!E18,'Investment Life of America'!E18,'Investors Equity'!E18,'Kentucky Central'!E18,Midcontinent!E18,'Midwest Life'!E18,'Mutual Security'!E18,'National Affiliated'!E18,'Natl American'!E18,'National Heritage'!E18,'Old Colony Life'!E18,Statesman!E18,'Summit National'!E18,Universe!E18)</f>
        <v>0</v>
      </c>
      <c r="F18" s="6">
        <f t="shared" si="0"/>
        <v>3718935.5291480063</v>
      </c>
      <c r="H18" s="37" t="s">
        <v>150</v>
      </c>
      <c r="I18" s="8">
        <f>+summary!L43</f>
        <v>0</v>
      </c>
    </row>
    <row r="19" spans="1:9" ht="12.75">
      <c r="A19" s="37" t="s">
        <v>28</v>
      </c>
      <c r="B19" s="6">
        <f>SUM('American Chambers'!B19,'American Integrity'!B19,'amer life asr'!B19,'Amer Std Life Acc'!B19,AmerWstrn!B19,'AMS Life'!B19,'Andrew Jackson'!B19,centennial!B19,'coastal states'!B19,'Confed Life (CLIC)'!B19,'Confed Life &amp; Annty (CLIAC)'!B19,'Consumers United'!B19,'Cont Invstrs'!B19,'Corporate Life'!B19,'Diamond Benefits'!B19,'EBL Life'!B19,'Family Guaranty'!B19,'Farmers&amp;Ranchers'!B19,fbl!B19,,'First Natl(Thrnr)'!B19,'Franklin American'!B19,'Franklin Protective'!B19)+SUM('George Washington'!B19,'Guarantee Security'!B19,'Inter-American'!B19,'International Fin'!B19,'Investment Life of America'!B19,'Investors Equity'!B19,'Kentucky Central'!B19,Midcontinent!B19,'Midwest Life'!B19,'Mutual Security'!B19,'National Affiliated'!B19,'Natl American'!B19,'National Heritage'!B19,'Old Colony Life'!B19,Statesman!B19,'Summit National'!B19,Universe!B19)</f>
        <v>20293763.234557796</v>
      </c>
      <c r="C19" s="6">
        <f>SUM('American Chambers'!C19,'American Integrity'!C19,'amer life asr'!C19,'Amer Std Life Acc'!C19,AmerWstrn!C19,'AMS Life'!C19,'Andrew Jackson'!C19,centennial!C19,'coastal states'!C19,'Confed Life (CLIC)'!C19,'Confed Life &amp; Annty (CLIAC)'!C19,'Consumers United'!C19,'Cont Invstrs'!C19,'Corporate Life'!C19,'Diamond Benefits'!C19,'EBL Life'!C19,'Family Guaranty'!C19,'Farmers&amp;Ranchers'!C19,fbl!C19,,'First Natl(Thrnr)'!C19,'Franklin American'!C19,'Franklin Protective'!C19)+SUM('George Washington'!C19,'Guarantee Security'!C19,'Inter-American'!C19,'International Fin'!C19,'Investment Life of America'!C19,'Investors Equity'!C19,'Kentucky Central'!C19,Midcontinent!C19,'Midwest Life'!C19,'Mutual Security'!C19,'National Affiliated'!C19,'Natl American'!C19,'National Heritage'!C19,'Old Colony Life'!C19,Statesman!C19,'Summit National'!C19,Universe!C19)</f>
        <v>51586664.99301695</v>
      </c>
      <c r="D19" s="6">
        <f>SUM('American Chambers'!D19,'American Integrity'!D19,'amer life asr'!D19,'Amer Std Life Acc'!D19,AmerWstrn!D19,'AMS Life'!D19,'Andrew Jackson'!D19,centennial!D19,'coastal states'!D19,'Confed Life (CLIC)'!D19,'Confed Life &amp; Annty (CLIAC)'!D19,'Consumers United'!D19,'Cont Invstrs'!D19,'Corporate Life'!D19,'Diamond Benefits'!D19,'EBL Life'!D19,'Family Guaranty'!D19,'Farmers&amp;Ranchers'!D19,fbl!D19,,'First Natl(Thrnr)'!D19,'Franklin American'!D19,'Franklin Protective'!D19)+SUM('George Washington'!D19,'Guarantee Security'!D19,'Inter-American'!D19,'International Fin'!D19,'Investment Life of America'!D19,'Investors Equity'!D19,'Kentucky Central'!D19,Midcontinent!D19,'Midwest Life'!D19,'Mutual Security'!D19,'National Affiliated'!D19,'Natl American'!D19,'National Heritage'!D19,'Old Colony Life'!D19,Statesman!D19,'Summit National'!D19,Universe!D19)</f>
        <v>15609468.347627392</v>
      </c>
      <c r="E19" s="6">
        <f>SUM('American Chambers'!E19,'American Integrity'!E19,'amer life asr'!E19,'Amer Std Life Acc'!E19,AmerWstrn!E19,'AMS Life'!E19,'Andrew Jackson'!E19,centennial!E19,'coastal states'!E19,'Confed Life (CLIC)'!E19,'Confed Life &amp; Annty (CLIAC)'!E19,'Consumers United'!E19,'Cont Invstrs'!E19,'Corporate Life'!E19,'Diamond Benefits'!E19,'EBL Life'!E19,'Family Guaranty'!E19,'Farmers&amp;Ranchers'!E19,fbl!E19,,'First Natl(Thrnr)'!E19,'Franklin American'!E19,'Franklin Protective'!E19)+SUM('George Washington'!E19,'Guarantee Security'!E19,'Inter-American'!E19,'International Fin'!E19,'Investment Life of America'!E19,'Investors Equity'!E19,'Kentucky Central'!E19,Midcontinent!E19,'Midwest Life'!E19,'Mutual Security'!E19,'National Affiliated'!E19,'Natl American'!E19,'National Heritage'!E19,'Old Colony Life'!E19,Statesman!E19,'Summit National'!E19,Universe!E19)</f>
        <v>2428301.8076903652</v>
      </c>
      <c r="F19" s="6">
        <f t="shared" si="0"/>
        <v>89918198.3828925</v>
      </c>
      <c r="H19" s="7" t="s">
        <v>158</v>
      </c>
      <c r="I19" s="6">
        <f>+summary!L44</f>
        <v>219403019.17499998</v>
      </c>
    </row>
    <row r="20" spans="1:9" ht="12.75">
      <c r="A20" s="37" t="s">
        <v>30</v>
      </c>
      <c r="B20" s="6">
        <f>SUM('American Chambers'!B20,'American Integrity'!B20,'amer life asr'!B20,'Amer Std Life Acc'!B20,AmerWstrn!B20,'AMS Life'!B20,'Andrew Jackson'!B20,centennial!B20,'coastal states'!B20,'Confed Life (CLIC)'!B20,'Confed Life &amp; Annty (CLIAC)'!B20,'Consumers United'!B20,'Cont Invstrs'!B20,'Corporate Life'!B20,'Diamond Benefits'!B20,'EBL Life'!B20,'Family Guaranty'!B20,'Farmers&amp;Ranchers'!B20,fbl!B20,,'First Natl(Thrnr)'!B20,'Franklin American'!B20,'Franklin Protective'!B20)+SUM('George Washington'!B20,'Guarantee Security'!B20,'Inter-American'!B20,'International Fin'!B20,'Investment Life of America'!B20,'Investors Equity'!B20,'Kentucky Central'!B20,Midcontinent!B20,'Midwest Life'!B20,'Mutual Security'!B20,'National Affiliated'!B20,'Natl American'!B20,'National Heritage'!B20,'Old Colony Life'!B20,Statesman!B20,'Summit National'!B20,Universe!B20)</f>
        <v>7869457.045556785</v>
      </c>
      <c r="C20" s="6">
        <f>SUM('American Chambers'!C20,'American Integrity'!C20,'amer life asr'!C20,'Amer Std Life Acc'!C20,AmerWstrn!C20,'AMS Life'!C20,'Andrew Jackson'!C20,centennial!C20,'coastal states'!C20,'Confed Life (CLIC)'!C20,'Confed Life &amp; Annty (CLIAC)'!C20,'Consumers United'!C20,'Cont Invstrs'!C20,'Corporate Life'!C20,'Diamond Benefits'!C20,'EBL Life'!C20,'Family Guaranty'!C20,'Farmers&amp;Ranchers'!C20,fbl!C20,,'First Natl(Thrnr)'!C20,'Franklin American'!C20,'Franklin Protective'!C20)+SUM('George Washington'!C20,'Guarantee Security'!C20,'Inter-American'!C20,'International Fin'!C20,'Investment Life of America'!C20,'Investors Equity'!C20,'Kentucky Central'!C20,Midcontinent!C20,'Midwest Life'!C20,'Mutual Security'!C20,'National Affiliated'!C20,'Natl American'!C20,'National Heritage'!C20,'Old Colony Life'!C20,Statesman!C20,'Summit National'!C20,Universe!C20)</f>
        <v>27044586.67004793</v>
      </c>
      <c r="D20" s="6">
        <f>SUM('American Chambers'!D20,'American Integrity'!D20,'amer life asr'!D20,'Amer Std Life Acc'!D20,AmerWstrn!D20,'AMS Life'!D20,'Andrew Jackson'!D20,centennial!D20,'coastal states'!D20,'Confed Life (CLIC)'!D20,'Confed Life &amp; Annty (CLIAC)'!D20,'Consumers United'!D20,'Cont Invstrs'!D20,'Corporate Life'!D20,'Diamond Benefits'!D20,'EBL Life'!D20,'Family Guaranty'!D20,'Farmers&amp;Ranchers'!D20,fbl!D20,,'First Natl(Thrnr)'!D20,'Franklin American'!D20,'Franklin Protective'!D20)+SUM('George Washington'!D20,'Guarantee Security'!D20,'Inter-American'!D20,'International Fin'!D20,'Investment Life of America'!D20,'Investors Equity'!D20,'Kentucky Central'!D20,Midcontinent!D20,'Midwest Life'!D20,'Mutual Security'!D20,'National Affiliated'!D20,'Natl American'!D20,'National Heritage'!D20,'Old Colony Life'!D20,Statesman!D20,'Summit National'!D20,Universe!D20)</f>
        <v>4439316.406767136</v>
      </c>
      <c r="E20" s="6">
        <f>SUM('American Chambers'!E20,'American Integrity'!E20,'amer life asr'!E20,'Amer Std Life Acc'!E20,AmerWstrn!E20,'AMS Life'!E20,'Andrew Jackson'!E20,centennial!E20,'coastal states'!E20,'Confed Life (CLIC)'!E20,'Confed Life &amp; Annty (CLIAC)'!E20,'Consumers United'!E20,'Cont Invstrs'!E20,'Corporate Life'!E20,'Diamond Benefits'!E20,'EBL Life'!E20,'Family Guaranty'!E20,'Farmers&amp;Ranchers'!E20,fbl!E20,,'First Natl(Thrnr)'!E20,'Franklin American'!E20,'Franklin Protective'!E20)+SUM('George Washington'!E20,'Guarantee Security'!E20,'Inter-American'!E20,'International Fin'!E20,'Investment Life of America'!E20,'Investors Equity'!E20,'Kentucky Central'!E20,Midcontinent!E20,'Midwest Life'!E20,'Mutual Security'!E20,'National Affiliated'!E20,'Natl American'!E20,'National Heritage'!E20,'Old Colony Life'!E20,Statesman!E20,'Summit National'!E20,Universe!E20)</f>
        <v>5729903.767665541</v>
      </c>
      <c r="F20" s="6">
        <f t="shared" si="0"/>
        <v>45083263.890037395</v>
      </c>
      <c r="H20" s="7" t="s">
        <v>169</v>
      </c>
      <c r="I20" s="6">
        <f>+summary!L45</f>
        <v>19877336.869999997</v>
      </c>
    </row>
    <row r="21" spans="1:9" ht="12.75">
      <c r="A21" s="37" t="s">
        <v>32</v>
      </c>
      <c r="B21" s="6">
        <f>SUM('American Chambers'!B21,'American Integrity'!B21,'amer life asr'!B21,'Amer Std Life Acc'!B21,AmerWstrn!B21,'AMS Life'!B21,'Andrew Jackson'!B21,centennial!B21,'coastal states'!B21,'Confed Life (CLIC)'!B21,'Confed Life &amp; Annty (CLIAC)'!B21,'Consumers United'!B21,'Cont Invstrs'!B21,'Corporate Life'!B21,'Diamond Benefits'!B21,'EBL Life'!B21,'Family Guaranty'!B21,'Farmers&amp;Ranchers'!B21,fbl!B21,,'First Natl(Thrnr)'!B21,'Franklin American'!B21,'Franklin Protective'!B21)+SUM('George Washington'!B21,'Guarantee Security'!B21,'Inter-American'!B21,'International Fin'!B21,'Investment Life of America'!B21,'Investors Equity'!B21,'Kentucky Central'!B21,Midcontinent!B21,'Midwest Life'!B21,'Mutual Security'!B21,'National Affiliated'!B21,'Natl American'!B21,'National Heritage'!B21,'Old Colony Life'!B21,Statesman!B21,'Summit National'!B21,Universe!B21)</f>
        <v>4242807.723970955</v>
      </c>
      <c r="C21" s="6">
        <f>SUM('American Chambers'!C21,'American Integrity'!C21,'amer life asr'!C21,'Amer Std Life Acc'!C21,AmerWstrn!C21,'AMS Life'!C21,'Andrew Jackson'!C21,centennial!C21,'coastal states'!C21,'Confed Life (CLIC)'!C21,'Confed Life &amp; Annty (CLIAC)'!C21,'Consumers United'!C21,'Cont Invstrs'!C21,'Corporate Life'!C21,'Diamond Benefits'!C21,'EBL Life'!C21,'Family Guaranty'!C21,'Farmers&amp;Ranchers'!C21,fbl!C21,,'First Natl(Thrnr)'!C21,'Franklin American'!C21,'Franklin Protective'!C21)+SUM('George Washington'!C21,'Guarantee Security'!C21,'Inter-American'!C21,'International Fin'!C21,'Investment Life of America'!C21,'Investors Equity'!C21,'Kentucky Central'!C21,Midcontinent!C21,'Midwest Life'!C21,'Mutual Security'!C21,'National Affiliated'!C21,'Natl American'!C21,'National Heritage'!C21,'Old Colony Life'!C21,Statesman!C21,'Summit National'!C21,Universe!C21)</f>
        <v>12526128.808542574</v>
      </c>
      <c r="D21" s="6">
        <f>SUM('American Chambers'!D21,'American Integrity'!D21,'amer life asr'!D21,'Amer Std Life Acc'!D21,AmerWstrn!D21,'AMS Life'!D21,'Andrew Jackson'!D21,centennial!D21,'coastal states'!D21,'Confed Life (CLIC)'!D21,'Confed Life &amp; Annty (CLIAC)'!D21,'Consumers United'!D21,'Cont Invstrs'!D21,'Corporate Life'!D21,'Diamond Benefits'!D21,'EBL Life'!D21,'Family Guaranty'!D21,'Farmers&amp;Ranchers'!D21,fbl!D21,,'First Natl(Thrnr)'!D21,'Franklin American'!D21,'Franklin Protective'!D21)+SUM('George Washington'!D21,'Guarantee Security'!D21,'Inter-American'!D21,'International Fin'!D21,'Investment Life of America'!D21,'Investors Equity'!D21,'Kentucky Central'!D21,Midcontinent!D21,'Midwest Life'!D21,'Mutual Security'!D21,'National Affiliated'!D21,'Natl American'!D21,'National Heritage'!D21,'Old Colony Life'!D21,Statesman!D21,'Summit National'!D21,Universe!D21)</f>
        <v>1666491.5044168616</v>
      </c>
      <c r="E21" s="6">
        <f>SUM('American Chambers'!E21,'American Integrity'!E21,'amer life asr'!E21,'Amer Std Life Acc'!E21,AmerWstrn!E21,'AMS Life'!E21,'Andrew Jackson'!E21,centennial!E21,'coastal states'!E21,'Confed Life (CLIC)'!E21,'Confed Life &amp; Annty (CLIAC)'!E21,'Consumers United'!E21,'Cont Invstrs'!E21,'Corporate Life'!E21,'Diamond Benefits'!E21,'EBL Life'!E21,'Family Guaranty'!E21,'Farmers&amp;Ranchers'!E21,fbl!E21,,'First Natl(Thrnr)'!E21,'Franklin American'!E21,'Franklin Protective'!E21)+SUM('George Washington'!E21,'Guarantee Security'!E21,'Inter-American'!E21,'International Fin'!E21,'Investment Life of America'!E21,'Investors Equity'!E21,'Kentucky Central'!E21,Midcontinent!E21,'Midwest Life'!E21,'Mutual Security'!E21,'National Affiliated'!E21,'Natl American'!E21,'National Heritage'!E21,'Old Colony Life'!E21,Statesman!E21,'Summit National'!E21,Universe!E21)</f>
        <v>0</v>
      </c>
      <c r="F21" s="6">
        <f t="shared" si="0"/>
        <v>18435428.03693039</v>
      </c>
      <c r="H21" s="7" t="s">
        <v>170</v>
      </c>
      <c r="I21" s="6">
        <f>+summary!L46</f>
        <v>17463100.209999997</v>
      </c>
    </row>
    <row r="22" spans="1:9" ht="12.75">
      <c r="A22" s="37" t="s">
        <v>34</v>
      </c>
      <c r="B22" s="6">
        <f>SUM('American Chambers'!B22,'American Integrity'!B22,'amer life asr'!B22,'Amer Std Life Acc'!B22,AmerWstrn!B22,'AMS Life'!B22,'Andrew Jackson'!B22,centennial!B22,'coastal states'!B22,'Confed Life (CLIC)'!B22,'Confed Life &amp; Annty (CLIAC)'!B22,'Consumers United'!B22,'Cont Invstrs'!B22,'Corporate Life'!B22,'Diamond Benefits'!B22,'EBL Life'!B22,'Family Guaranty'!B22,'Farmers&amp;Ranchers'!B22,fbl!B22,,'First Natl(Thrnr)'!B22,'Franklin American'!B22,'Franklin Protective'!B22)+SUM('George Washington'!B22,'Guarantee Security'!B22,'Inter-American'!B22,'International Fin'!B22,'Investment Life of America'!B22,'Investors Equity'!B22,'Kentucky Central'!B22,Midcontinent!B22,'Midwest Life'!B22,'Mutual Security'!B22,'National Affiliated'!B22,'Natl American'!B22,'National Heritage'!B22,'Old Colony Life'!B22,Statesman!B22,'Summit National'!B22,Universe!B22)</f>
        <v>1430252.12153511</v>
      </c>
      <c r="C22" s="6">
        <f>SUM('American Chambers'!C22,'American Integrity'!C22,'amer life asr'!C22,'Amer Std Life Acc'!C22,AmerWstrn!C22,'AMS Life'!C22,'Andrew Jackson'!C22,centennial!C22,'coastal states'!C22,'Confed Life (CLIC)'!C22,'Confed Life &amp; Annty (CLIAC)'!C22,'Consumers United'!C22,'Cont Invstrs'!C22,'Corporate Life'!C22,'Diamond Benefits'!C22,'EBL Life'!C22,'Family Guaranty'!C22,'Farmers&amp;Ranchers'!C22,fbl!C22,,'First Natl(Thrnr)'!C22,'Franklin American'!C22,'Franklin Protective'!C22)+SUM('George Washington'!C22,'Guarantee Security'!C22,'Inter-American'!C22,'International Fin'!C22,'Investment Life of America'!C22,'Investors Equity'!C22,'Kentucky Central'!C22,Midcontinent!C22,'Midwest Life'!C22,'Mutual Security'!C22,'National Affiliated'!C22,'Natl American'!C22,'National Heritage'!C22,'Old Colony Life'!C22,Statesman!C22,'Summit National'!C22,Universe!C22)</f>
        <v>6327993.148565807</v>
      </c>
      <c r="D22" s="6">
        <f>SUM('American Chambers'!D22,'American Integrity'!D22,'amer life asr'!D22,'Amer Std Life Acc'!D22,AmerWstrn!D22,'AMS Life'!D22,'Andrew Jackson'!D22,centennial!D22,'coastal states'!D22,'Confed Life (CLIC)'!D22,'Confed Life &amp; Annty (CLIAC)'!D22,'Consumers United'!D22,'Cont Invstrs'!D22,'Corporate Life'!D22,'Diamond Benefits'!D22,'EBL Life'!D22,'Family Guaranty'!D22,'Farmers&amp;Ranchers'!D22,fbl!D22,,'First Natl(Thrnr)'!D22,'Franklin American'!D22,'Franklin Protective'!D22)+SUM('George Washington'!D22,'Guarantee Security'!D22,'Inter-American'!D22,'International Fin'!D22,'Investment Life of America'!D22,'Investors Equity'!D22,'Kentucky Central'!D22,Midcontinent!D22,'Midwest Life'!D22,'Mutual Security'!D22,'National Affiliated'!D22,'Natl American'!D22,'National Heritage'!D22,'Old Colony Life'!D22,Statesman!D22,'Summit National'!D22,Universe!D22)</f>
        <v>962174.8293948589</v>
      </c>
      <c r="E22" s="6">
        <f>SUM('American Chambers'!E22,'American Integrity'!E22,'amer life asr'!E22,'Amer Std Life Acc'!E22,AmerWstrn!E22,'AMS Life'!E22,'Andrew Jackson'!E22,centennial!E22,'coastal states'!E22,'Confed Life (CLIC)'!E22,'Confed Life &amp; Annty (CLIAC)'!E22,'Consumers United'!E22,'Cont Invstrs'!E22,'Corporate Life'!E22,'Diamond Benefits'!E22,'EBL Life'!E22,'Family Guaranty'!E22,'Farmers&amp;Ranchers'!E22,fbl!E22,,'First Natl(Thrnr)'!E22,'Franklin American'!E22,'Franklin Protective'!E22)+SUM('George Washington'!E22,'Guarantee Security'!E22,'Inter-American'!E22,'International Fin'!E22,'Investment Life of America'!E22,'Investors Equity'!E22,'Kentucky Central'!E22,Midcontinent!E22,'Midwest Life'!E22,'Mutual Security'!E22,'National Affiliated'!E22,'Natl American'!E22,'National Heritage'!E22,'Old Colony Life'!E22,Statesman!E22,'Summit National'!E22,Universe!E22)</f>
        <v>0</v>
      </c>
      <c r="F22" s="6">
        <f t="shared" si="0"/>
        <v>8720420.099495776</v>
      </c>
      <c r="H22" s="37" t="s">
        <v>259</v>
      </c>
      <c r="I22" s="8">
        <f>+summary!L47</f>
        <v>24744470.592279483</v>
      </c>
    </row>
    <row r="23" spans="1:9" ht="12.75">
      <c r="A23" s="37" t="s">
        <v>36</v>
      </c>
      <c r="B23" s="6">
        <f>SUM('American Chambers'!B23,'American Integrity'!B23,'amer life asr'!B23,'Amer Std Life Acc'!B23,AmerWstrn!B23,'AMS Life'!B23,'Andrew Jackson'!B23,centennial!B23,'coastal states'!B23,'Confed Life (CLIC)'!B23,'Confed Life &amp; Annty (CLIAC)'!B23,'Consumers United'!B23,'Cont Invstrs'!B23,'Corporate Life'!B23,'Diamond Benefits'!B23,'EBL Life'!B23,'Family Guaranty'!B23,'Farmers&amp;Ranchers'!B23,fbl!B23,,'First Natl(Thrnr)'!B23,'Franklin American'!B23,'Franklin Protective'!B23)+SUM('George Washington'!B23,'Guarantee Security'!B23,'Inter-American'!B23,'International Fin'!B23,'Investment Life of America'!B23,'Investors Equity'!B23,'Kentucky Central'!B23,Midcontinent!B23,'Midwest Life'!B23,'Mutual Security'!B23,'National Affiliated'!B23,'Natl American'!B23,'National Heritage'!B23,'Old Colony Life'!B23,Statesman!B23,'Summit National'!B23,Universe!B23)</f>
        <v>3796526.8104237774</v>
      </c>
      <c r="C23" s="6">
        <f>SUM('American Chambers'!C23,'American Integrity'!C23,'amer life asr'!C23,'Amer Std Life Acc'!C23,AmerWstrn!C23,'AMS Life'!C23,'Andrew Jackson'!C23,centennial!C23,'coastal states'!C23,'Confed Life (CLIC)'!C23,'Confed Life &amp; Annty (CLIAC)'!C23,'Consumers United'!C23,'Cont Invstrs'!C23,'Corporate Life'!C23,'Diamond Benefits'!C23,'EBL Life'!C23,'Family Guaranty'!C23,'Farmers&amp;Ranchers'!C23,fbl!C23,,'First Natl(Thrnr)'!C23,'Franklin American'!C23,'Franklin Protective'!C23)+SUM('George Washington'!C23,'Guarantee Security'!C23,'Inter-American'!C23,'International Fin'!C23,'Investment Life of America'!C23,'Investors Equity'!C23,'Kentucky Central'!C23,Midcontinent!C23,'Midwest Life'!C23,'Mutual Security'!C23,'National Affiliated'!C23,'Natl American'!C23,'National Heritage'!C23,'Old Colony Life'!C23,Statesman!C23,'Summit National'!C23,Universe!C23)</f>
        <v>3250149.9611528763</v>
      </c>
      <c r="D23" s="6">
        <f>SUM('American Chambers'!D23,'American Integrity'!D23,'amer life asr'!D23,'Amer Std Life Acc'!D23,AmerWstrn!D23,'AMS Life'!D23,'Andrew Jackson'!D23,centennial!D23,'coastal states'!D23,'Confed Life (CLIC)'!D23,'Confed Life &amp; Annty (CLIAC)'!D23,'Consumers United'!D23,'Cont Invstrs'!D23,'Corporate Life'!D23,'Diamond Benefits'!D23,'EBL Life'!D23,'Family Guaranty'!D23,'Farmers&amp;Ranchers'!D23,fbl!D23,,'First Natl(Thrnr)'!D23,'Franklin American'!D23,'Franklin Protective'!D23)+SUM('George Washington'!D23,'Guarantee Security'!D23,'Inter-American'!D23,'International Fin'!D23,'Investment Life of America'!D23,'Investors Equity'!D23,'Kentucky Central'!D23,Midcontinent!D23,'Midwest Life'!D23,'Mutual Security'!D23,'National Affiliated'!D23,'Natl American'!D23,'National Heritage'!D23,'Old Colony Life'!D23,Statesman!D23,'Summit National'!D23,Universe!D23)</f>
        <v>1496511.0868978454</v>
      </c>
      <c r="E23" s="6">
        <f>SUM('American Chambers'!E23,'American Integrity'!E23,'amer life asr'!E23,'Amer Std Life Acc'!E23,AmerWstrn!E23,'AMS Life'!E23,'Andrew Jackson'!E23,centennial!E23,'coastal states'!E23,'Confed Life (CLIC)'!E23,'Confed Life &amp; Annty (CLIAC)'!E23,'Consumers United'!E23,'Cont Invstrs'!E23,'Corporate Life'!E23,'Diamond Benefits'!E23,'EBL Life'!E23,'Family Guaranty'!E23,'Farmers&amp;Ranchers'!E23,fbl!E23,,'First Natl(Thrnr)'!E23,'Franklin American'!E23,'Franklin Protective'!E23)+SUM('George Washington'!E23,'Guarantee Security'!E23,'Inter-American'!E23,'International Fin'!E23,'Investment Life of America'!E23,'Investors Equity'!E23,'Kentucky Central'!E23,Midcontinent!E23,'Midwest Life'!E23,'Mutual Security'!E23,'National Affiliated'!E23,'Natl American'!E23,'National Heritage'!E23,'Old Colony Life'!E23,Statesman!E23,'Summit National'!E23,Universe!E23)</f>
        <v>0</v>
      </c>
      <c r="F23" s="6">
        <f t="shared" si="0"/>
        <v>8543187.8584745</v>
      </c>
      <c r="H23" s="37" t="s">
        <v>276</v>
      </c>
      <c r="I23" s="8">
        <f>+summary!L48</f>
        <v>9091711.089663584</v>
      </c>
    </row>
    <row r="24" spans="1:9" ht="12.75">
      <c r="A24" s="37" t="s">
        <v>38</v>
      </c>
      <c r="B24" s="6">
        <f>SUM('American Chambers'!B24,'American Integrity'!B24,'amer life asr'!B24,'Amer Std Life Acc'!B24,AmerWstrn!B24,'AMS Life'!B24,'Andrew Jackson'!B24,centennial!B24,'coastal states'!B24,'Confed Life (CLIC)'!B24,'Confed Life &amp; Annty (CLIAC)'!B24,'Consumers United'!B24,'Cont Invstrs'!B24,'Corporate Life'!B24,'Diamond Benefits'!B24,'EBL Life'!B24,'Family Guaranty'!B24,'Farmers&amp;Ranchers'!B24,fbl!B24,,'First Natl(Thrnr)'!B24,'Franklin American'!B24,'Franklin Protective'!B24)+SUM('George Washington'!B24,'Guarantee Security'!B24,'Inter-American'!B24,'International Fin'!B24,'Investment Life of America'!B24,'Investors Equity'!B24,'Kentucky Central'!B24,Midcontinent!B24,'Midwest Life'!B24,'Mutual Security'!B24,'National Affiliated'!B24,'Natl American'!B24,'National Heritage'!B24,'Old Colony Life'!B24,Statesman!B24,'Summit National'!B24,Universe!B24)</f>
        <v>6414568.923554125</v>
      </c>
      <c r="C24" s="6">
        <f>SUM('American Chambers'!C24,'American Integrity'!C24,'amer life asr'!C24,'Amer Std Life Acc'!C24,AmerWstrn!C24,'AMS Life'!C24,'Andrew Jackson'!C24,centennial!C24,'coastal states'!C24,'Confed Life (CLIC)'!C24,'Confed Life &amp; Annty (CLIAC)'!C24,'Consumers United'!C24,'Cont Invstrs'!C24,'Corporate Life'!C24,'Diamond Benefits'!C24,'EBL Life'!C24,'Family Guaranty'!C24,'Farmers&amp;Ranchers'!C24,fbl!C24,,'First Natl(Thrnr)'!C24,'Franklin American'!C24,'Franklin Protective'!C24)+SUM('George Washington'!C24,'Guarantee Security'!C24,'Inter-American'!C24,'International Fin'!C24,'Investment Life of America'!C24,'Investors Equity'!C24,'Kentucky Central'!C24,Midcontinent!C24,'Midwest Life'!C24,'Mutual Security'!C24,'National Affiliated'!C24,'Natl American'!C24,'National Heritage'!C24,'Old Colony Life'!C24,Statesman!C24,'Summit National'!C24,Universe!C24)</f>
        <v>6575438.357700632</v>
      </c>
      <c r="D24" s="6">
        <f>SUM('American Chambers'!D24,'American Integrity'!D24,'amer life asr'!D24,'Amer Std Life Acc'!D24,AmerWstrn!D24,'AMS Life'!D24,'Andrew Jackson'!D24,centennial!D24,'coastal states'!D24,'Confed Life (CLIC)'!D24,'Confed Life &amp; Annty (CLIAC)'!D24,'Consumers United'!D24,'Cont Invstrs'!D24,'Corporate Life'!D24,'Diamond Benefits'!D24,'EBL Life'!D24,'Family Guaranty'!D24,'Farmers&amp;Ranchers'!D24,fbl!D24,,'First Natl(Thrnr)'!D24,'Franklin American'!D24,'Franklin Protective'!D24)+SUM('George Washington'!D24,'Guarantee Security'!D24,'Inter-American'!D24,'International Fin'!D24,'Investment Life of America'!D24,'Investors Equity'!D24,'Kentucky Central'!D24,Midcontinent!D24,'Midwest Life'!D24,'Mutual Security'!D24,'National Affiliated'!D24,'Natl American'!D24,'National Heritage'!D24,'Old Colony Life'!D24,Statesman!D24,'Summit National'!D24,Universe!D24)</f>
        <v>4604840.530479691</v>
      </c>
      <c r="E24" s="6">
        <f>SUM('American Chambers'!E24,'American Integrity'!E24,'amer life asr'!E24,'Amer Std Life Acc'!E24,AmerWstrn!E24,'AMS Life'!E24,'Andrew Jackson'!E24,centennial!E24,'coastal states'!E24,'Confed Life (CLIC)'!E24,'Confed Life &amp; Annty (CLIAC)'!E24,'Consumers United'!E24,'Cont Invstrs'!E24,'Corporate Life'!E24,'Diamond Benefits'!E24,'EBL Life'!E24,'Family Guaranty'!E24,'Farmers&amp;Ranchers'!E24,fbl!E24,,'First Natl(Thrnr)'!E24,'Franklin American'!E24,'Franklin Protective'!E24)+SUM('George Washington'!E24,'Guarantee Security'!E24,'Inter-American'!E24,'International Fin'!E24,'Investment Life of America'!E24,'Investors Equity'!E24,'Kentucky Central'!E24,Midcontinent!E24,'Midwest Life'!E24,'Mutual Security'!E24,'National Affiliated'!E24,'Natl American'!E24,'National Heritage'!E24,'Old Colony Life'!E24,Statesman!E24,'Summit National'!E24,Universe!E24)</f>
        <v>0</v>
      </c>
      <c r="F24" s="6">
        <f t="shared" si="0"/>
        <v>17594847.81173445</v>
      </c>
      <c r="H24" s="37" t="s">
        <v>171</v>
      </c>
      <c r="I24" s="8">
        <f>+summary!L49</f>
        <v>14413696.930000003</v>
      </c>
    </row>
    <row r="25" spans="1:9" ht="12.75">
      <c r="A25" s="37" t="s">
        <v>39</v>
      </c>
      <c r="B25" s="6">
        <f>SUM('American Chambers'!B25,'American Integrity'!B25,'amer life asr'!B25,'Amer Std Life Acc'!B25,AmerWstrn!B25,'AMS Life'!B25,'Andrew Jackson'!B25,centennial!B25,'coastal states'!B25,'Confed Life (CLIC)'!B25,'Confed Life &amp; Annty (CLIAC)'!B25,'Consumers United'!B25,'Cont Invstrs'!B25,'Corporate Life'!B25,'Diamond Benefits'!B25,'EBL Life'!B25,'Family Guaranty'!B25,'Farmers&amp;Ranchers'!B25,fbl!B25,,'First Natl(Thrnr)'!B25,'Franklin American'!B25,'Franklin Protective'!B25)+SUM('George Washington'!B25,'Guarantee Security'!B25,'Inter-American'!B25,'International Fin'!B25,'Investment Life of America'!B25,'Investors Equity'!B25,'Kentucky Central'!B25,Midcontinent!B25,'Midwest Life'!B25,'Mutual Security'!B25,'National Affiliated'!B25,'Natl American'!B25,'National Heritage'!B25,'Old Colony Life'!B25,Statesman!B25,'Summit National'!B25,Universe!B25)</f>
        <v>330347.10202925396</v>
      </c>
      <c r="C25" s="6">
        <f>SUM('American Chambers'!C25,'American Integrity'!C25,'amer life asr'!C25,'Amer Std Life Acc'!C25,AmerWstrn!C25,'AMS Life'!C25,'Andrew Jackson'!C25,centennial!C25,'coastal states'!C25,'Confed Life (CLIC)'!C25,'Confed Life &amp; Annty (CLIAC)'!C25,'Consumers United'!C25,'Cont Invstrs'!C25,'Corporate Life'!C25,'Diamond Benefits'!C25,'EBL Life'!C25,'Family Guaranty'!C25,'Farmers&amp;Ranchers'!C25,fbl!C25,,'First Natl(Thrnr)'!C25,'Franklin American'!C25,'Franklin Protective'!C25)+SUM('George Washington'!C25,'Guarantee Security'!C25,'Inter-American'!C25,'International Fin'!C25,'Investment Life of America'!C25,'Investors Equity'!C25,'Kentucky Central'!C25,Midcontinent!C25,'Midwest Life'!C25,'Mutual Security'!C25,'National Affiliated'!C25,'Natl American'!C25,'National Heritage'!C25,'Old Colony Life'!C25,Statesman!C25,'Summit National'!C25,Universe!C25)</f>
        <v>383928.75275338074</v>
      </c>
      <c r="D25" s="6">
        <f>SUM('American Chambers'!D25,'American Integrity'!D25,'amer life asr'!D25,'Amer Std Life Acc'!D25,AmerWstrn!D25,'AMS Life'!D25,'Andrew Jackson'!D25,centennial!D25,'coastal states'!D25,'Confed Life (CLIC)'!D25,'Confed Life &amp; Annty (CLIAC)'!D25,'Consumers United'!D25,'Cont Invstrs'!D25,'Corporate Life'!D25,'Diamond Benefits'!D25,'EBL Life'!D25,'Family Guaranty'!D25,'Farmers&amp;Ranchers'!D25,fbl!D25,,'First Natl(Thrnr)'!D25,'Franklin American'!D25,'Franklin Protective'!D25)+SUM('George Washington'!D25,'Guarantee Security'!D25,'Inter-American'!D25,'International Fin'!D25,'Investment Life of America'!D25,'Investors Equity'!D25,'Kentucky Central'!D25,Midcontinent!D25,'Midwest Life'!D25,'Mutual Security'!D25,'National Affiliated'!D25,'Natl American'!D25,'National Heritage'!D25,'Old Colony Life'!D25,Statesman!D25,'Summit National'!D25,Universe!D25)</f>
        <v>150859.2350265567</v>
      </c>
      <c r="E25" s="6">
        <f>SUM('American Chambers'!E25,'American Integrity'!E25,'amer life asr'!E25,'Amer Std Life Acc'!E25,AmerWstrn!E25,'AMS Life'!E25,'Andrew Jackson'!E25,centennial!E25,'coastal states'!E25,'Confed Life (CLIC)'!E25,'Confed Life &amp; Annty (CLIAC)'!E25,'Consumers United'!E25,'Cont Invstrs'!E25,'Corporate Life'!E25,'Diamond Benefits'!E25,'EBL Life'!E25,'Family Guaranty'!E25,'Farmers&amp;Ranchers'!E25,fbl!E25,,'First Natl(Thrnr)'!E25,'Franklin American'!E25,'Franklin Protective'!E25)+SUM('George Washington'!E25,'Guarantee Security'!E25,'Inter-American'!E25,'International Fin'!E25,'Investment Life of America'!E25,'Investors Equity'!E25,'Kentucky Central'!E25,Midcontinent!E25,'Midwest Life'!E25,'Mutual Security'!E25,'National Affiliated'!E25,'Natl American'!E25,'National Heritage'!E25,'Old Colony Life'!E25,Statesman!E25,'Summit National'!E25,Universe!E25)</f>
        <v>63501.257285845466</v>
      </c>
      <c r="F25" s="6">
        <f t="shared" si="0"/>
        <v>928636.3470950369</v>
      </c>
      <c r="H25" s="37" t="s">
        <v>257</v>
      </c>
      <c r="I25" s="8">
        <f>+summary!L50</f>
        <v>72374473.63455977</v>
      </c>
    </row>
    <row r="26" spans="1:9" ht="12.75">
      <c r="A26" s="37" t="s">
        <v>41</v>
      </c>
      <c r="B26" s="6">
        <f>SUM('American Chambers'!B26,'American Integrity'!B26,'amer life asr'!B26,'Amer Std Life Acc'!B26,AmerWstrn!B26,'AMS Life'!B26,'Andrew Jackson'!B26,centennial!B26,'coastal states'!B26,'Confed Life (CLIC)'!B26,'Confed Life &amp; Annty (CLIAC)'!B26,'Consumers United'!B26,'Cont Invstrs'!B26,'Corporate Life'!B26,'Diamond Benefits'!B26,'EBL Life'!B26,'Family Guaranty'!B26,'Farmers&amp;Ranchers'!B26,fbl!B26,,'First Natl(Thrnr)'!B26,'Franklin American'!B26,'Franklin Protective'!B26)+SUM('George Washington'!B26,'Guarantee Security'!B26,'Inter-American'!B26,'International Fin'!B26,'Investment Life of America'!B26,'Investors Equity'!B26,'Kentucky Central'!B26,Midcontinent!B26,'Midwest Life'!B26,'Mutual Security'!B26,'National Affiliated'!B26,'Natl American'!B26,'National Heritage'!B26,'Old Colony Life'!B26,Statesman!B26,'Summit National'!B26,Universe!B26)</f>
        <v>2216263.290178462</v>
      </c>
      <c r="C26" s="6">
        <f>SUM('American Chambers'!C26,'American Integrity'!C26,'amer life asr'!C26,'Amer Std Life Acc'!C26,AmerWstrn!C26,'AMS Life'!C26,'Andrew Jackson'!C26,centennial!C26,'coastal states'!C26,'Confed Life (CLIC)'!C26,'Confed Life &amp; Annty (CLIAC)'!C26,'Consumers United'!C26,'Cont Invstrs'!C26,'Corporate Life'!C26,'Diamond Benefits'!C26,'EBL Life'!C26,'Family Guaranty'!C26,'Farmers&amp;Ranchers'!C26,fbl!C26,,'First Natl(Thrnr)'!C26,'Franklin American'!C26,'Franklin Protective'!C26)+SUM('George Washington'!C26,'Guarantee Security'!C26,'Inter-American'!C26,'International Fin'!C26,'Investment Life of America'!C26,'Investors Equity'!C26,'Kentucky Central'!C26,Midcontinent!C26,'Midwest Life'!C26,'Mutual Security'!C26,'National Affiliated'!C26,'Natl American'!C26,'National Heritage'!C26,'Old Colony Life'!C26,Statesman!C26,'Summit National'!C26,Universe!C26)</f>
        <v>7396250.278230095</v>
      </c>
      <c r="D26" s="6">
        <f>SUM('American Chambers'!D26,'American Integrity'!D26,'amer life asr'!D26,'Amer Std Life Acc'!D26,AmerWstrn!D26,'AMS Life'!D26,'Andrew Jackson'!D26,centennial!D26,'coastal states'!D26,'Confed Life (CLIC)'!D26,'Confed Life &amp; Annty (CLIAC)'!D26,'Consumers United'!D26,'Cont Invstrs'!D26,'Corporate Life'!D26,'Diamond Benefits'!D26,'EBL Life'!D26,'Family Guaranty'!D26,'Farmers&amp;Ranchers'!D26,fbl!D26,,'First Natl(Thrnr)'!D26,'Franklin American'!D26,'Franklin Protective'!D26)+SUM('George Washington'!D26,'Guarantee Security'!D26,'Inter-American'!D26,'International Fin'!D26,'Investment Life of America'!D26,'Investors Equity'!D26,'Kentucky Central'!D26,Midcontinent!D26,'Midwest Life'!D26,'Mutual Security'!D26,'National Affiliated'!D26,'Natl American'!D26,'National Heritage'!D26,'Old Colony Life'!D26,Statesman!D26,'Summit National'!D26,Universe!D26)</f>
        <v>1187536.0275556105</v>
      </c>
      <c r="E26" s="6">
        <f>SUM('American Chambers'!E26,'American Integrity'!E26,'amer life asr'!E26,'Amer Std Life Acc'!E26,AmerWstrn!E26,'AMS Life'!E26,'Andrew Jackson'!E26,centennial!E26,'coastal states'!E26,'Confed Life (CLIC)'!E26,'Confed Life &amp; Annty (CLIAC)'!E26,'Consumers United'!E26,'Cont Invstrs'!E26,'Corporate Life'!E26,'Diamond Benefits'!E26,'EBL Life'!E26,'Family Guaranty'!E26,'Farmers&amp;Ranchers'!E26,fbl!E26,,'First Natl(Thrnr)'!E26,'Franklin American'!E26,'Franklin Protective'!E26)+SUM('George Washington'!E26,'Guarantee Security'!E26,'Inter-American'!E26,'International Fin'!E26,'Investment Life of America'!E26,'Investors Equity'!E26,'Kentucky Central'!E26,Midcontinent!E26,'Midwest Life'!E26,'Mutual Security'!E26,'National Affiliated'!E26,'Natl American'!E26,'National Heritage'!E26,'Old Colony Life'!E26,Statesman!E26,'Summit National'!E26,Universe!E26)</f>
        <v>0</v>
      </c>
      <c r="F26" s="6">
        <f t="shared" si="0"/>
        <v>10800049.595964167</v>
      </c>
      <c r="H26" s="37" t="s">
        <v>277</v>
      </c>
      <c r="I26" s="8">
        <f>+summary!L51</f>
        <v>12594214.398939038</v>
      </c>
    </row>
    <row r="27" spans="1:9" ht="12.75">
      <c r="A27" s="37" t="s">
        <v>43</v>
      </c>
      <c r="B27" s="6">
        <f>SUM('American Chambers'!B27,'American Integrity'!B27,'amer life asr'!B27,'Amer Std Life Acc'!B27,AmerWstrn!B27,'AMS Life'!B27,'Andrew Jackson'!B27,centennial!B27,'coastal states'!B27,'Confed Life (CLIC)'!B27,'Confed Life &amp; Annty (CLIAC)'!B27,'Consumers United'!B27,'Cont Invstrs'!B27,'Corporate Life'!B27,'Diamond Benefits'!B27,'EBL Life'!B27,'Family Guaranty'!B27,'Farmers&amp;Ranchers'!B27,fbl!B27,,'First Natl(Thrnr)'!B27,'Franklin American'!B27,'Franklin Protective'!B27)+SUM('George Washington'!B27,'Guarantee Security'!B27,'Inter-American'!B27,'International Fin'!B27,'Investment Life of America'!B27,'Investors Equity'!B27,'Kentucky Central'!B27,Midcontinent!B27,'Midwest Life'!B27,'Mutual Security'!B27,'National Affiliated'!B27,'Natl American'!B27,'National Heritage'!B27,'Old Colony Life'!B27,Statesman!B27,'Summit National'!B27,Universe!B27)</f>
        <v>1941220.4650333766</v>
      </c>
      <c r="C27" s="6">
        <f>SUM('American Chambers'!C27,'American Integrity'!C27,'amer life asr'!C27,'Amer Std Life Acc'!C27,AmerWstrn!C27,'AMS Life'!C27,'Andrew Jackson'!C27,centennial!C27,'coastal states'!C27,'Confed Life (CLIC)'!C27,'Confed Life &amp; Annty (CLIAC)'!C27,'Consumers United'!C27,'Cont Invstrs'!C27,'Corporate Life'!C27,'Diamond Benefits'!C27,'EBL Life'!C27,'Family Guaranty'!C27,'Farmers&amp;Ranchers'!C27,fbl!C27,,'First Natl(Thrnr)'!C27,'Franklin American'!C27,'Franklin Protective'!C27)+SUM('George Washington'!C27,'Guarantee Security'!C27,'Inter-American'!C27,'International Fin'!C27,'Investment Life of America'!C27,'Investors Equity'!C27,'Kentucky Central'!C27,Midcontinent!C27,'Midwest Life'!C27,'Mutual Security'!C27,'National Affiliated'!C27,'Natl American'!C27,'National Heritage'!C27,'Old Colony Life'!C27,Statesman!C27,'Summit National'!C27,Universe!C27)</f>
        <v>3408010.3521409146</v>
      </c>
      <c r="D27" s="6">
        <f>SUM('American Chambers'!D27,'American Integrity'!D27,'amer life asr'!D27,'Amer Std Life Acc'!D27,AmerWstrn!D27,'AMS Life'!D27,'Andrew Jackson'!D27,centennial!D27,'coastal states'!D27,'Confed Life (CLIC)'!D27,'Confed Life &amp; Annty (CLIAC)'!D27,'Consumers United'!D27,'Cont Invstrs'!D27,'Corporate Life'!D27,'Diamond Benefits'!D27,'EBL Life'!D27,'Family Guaranty'!D27,'Farmers&amp;Ranchers'!D27,fbl!D27,,'First Natl(Thrnr)'!D27,'Franklin American'!D27,'Franklin Protective'!D27)+SUM('George Washington'!D27,'Guarantee Security'!D27,'Inter-American'!D27,'International Fin'!D27,'Investment Life of America'!D27,'Investors Equity'!D27,'Kentucky Central'!D27,Midcontinent!D27,'Midwest Life'!D27,'Mutual Security'!D27,'National Affiliated'!D27,'Natl American'!D27,'National Heritage'!D27,'Old Colony Life'!D27,Statesman!D27,'Summit National'!D27,Universe!D27)</f>
        <v>4023973.5779374954</v>
      </c>
      <c r="E27" s="6">
        <f>SUM('American Chambers'!E27,'American Integrity'!E27,'amer life asr'!E27,'Amer Std Life Acc'!E27,AmerWstrn!E27,'AMS Life'!E27,'Andrew Jackson'!E27,centennial!E27,'coastal states'!E27,'Confed Life (CLIC)'!E27,'Confed Life &amp; Annty (CLIAC)'!E27,'Consumers United'!E27,'Cont Invstrs'!E27,'Corporate Life'!E27,'Diamond Benefits'!E27,'EBL Life'!E27,'Family Guaranty'!E27,'Farmers&amp;Ranchers'!E27,fbl!E27,,'First Natl(Thrnr)'!E27,'Franklin American'!E27,'Franklin Protective'!E27)+SUM('George Washington'!E27,'Guarantee Security'!E27,'Inter-American'!E27,'International Fin'!E27,'Investment Life of America'!E27,'Investors Equity'!E27,'Kentucky Central'!E27,Midcontinent!E27,'Midwest Life'!E27,'Mutual Security'!E27,'National Affiliated'!E27,'Natl American'!E27,'National Heritage'!E27,'Old Colony Life'!E27,Statesman!E27,'Summit National'!E27,Universe!E27)</f>
        <v>0</v>
      </c>
      <c r="F27" s="6">
        <f t="shared" si="0"/>
        <v>9373204.395111786</v>
      </c>
      <c r="H27" s="37" t="s">
        <v>278</v>
      </c>
      <c r="I27" s="8">
        <f>+summary!L52</f>
        <v>18578456.53334026</v>
      </c>
    </row>
    <row r="28" spans="1:9" ht="12.75">
      <c r="A28" s="37" t="s">
        <v>44</v>
      </c>
      <c r="B28" s="6">
        <f>SUM('American Chambers'!B28,'American Integrity'!B28,'amer life asr'!B28,'Amer Std Life Acc'!B28,AmerWstrn!B28,'AMS Life'!B28,'Andrew Jackson'!B28,centennial!B28,'coastal states'!B28,'Confed Life (CLIC)'!B28,'Confed Life &amp; Annty (CLIAC)'!B28,'Consumers United'!B28,'Cont Invstrs'!B28,'Corporate Life'!B28,'Diamond Benefits'!B28,'EBL Life'!B28,'Family Guaranty'!B28,'Farmers&amp;Ranchers'!B28,fbl!B28,,'First Natl(Thrnr)'!B28,'Franklin American'!B28,'Franklin Protective'!B28)+SUM('George Washington'!B28,'Guarantee Security'!B28,'Inter-American'!B28,'International Fin'!B28,'Investment Life of America'!B28,'Investors Equity'!B28,'Kentucky Central'!B28,Midcontinent!B28,'Midwest Life'!B28,'Mutual Security'!B28,'National Affiliated'!B28,'Natl American'!B28,'National Heritage'!B28,'Old Colony Life'!B28,Statesman!B28,'Summit National'!B28,Universe!B28)</f>
        <v>10585126.645906636</v>
      </c>
      <c r="C28" s="6">
        <f>SUM('American Chambers'!C28,'American Integrity'!C28,'amer life asr'!C28,'Amer Std Life Acc'!C28,AmerWstrn!C28,'AMS Life'!C28,'Andrew Jackson'!C28,centennial!C28,'coastal states'!C28,'Confed Life (CLIC)'!C28,'Confed Life &amp; Annty (CLIAC)'!C28,'Consumers United'!C28,'Cont Invstrs'!C28,'Corporate Life'!C28,'Diamond Benefits'!C28,'EBL Life'!C28,'Family Guaranty'!C28,'Farmers&amp;Ranchers'!C28,fbl!C28,,'First Natl(Thrnr)'!C28,'Franklin American'!C28,'Franklin Protective'!C28)+SUM('George Washington'!C28,'Guarantee Security'!C28,'Inter-American'!C28,'International Fin'!C28,'Investment Life of America'!C28,'Investors Equity'!C28,'Kentucky Central'!C28,Midcontinent!C28,'Midwest Life'!C28,'Mutual Security'!C28,'National Affiliated'!C28,'Natl American'!C28,'National Heritage'!C28,'Old Colony Life'!C28,Statesman!C28,'Summit National'!C28,Universe!C28)</f>
        <v>43313634.36691739</v>
      </c>
      <c r="D28" s="6">
        <f>SUM('American Chambers'!D28,'American Integrity'!D28,'amer life asr'!D28,'Amer Std Life Acc'!D28,AmerWstrn!D28,'AMS Life'!D28,'Andrew Jackson'!D28,centennial!D28,'coastal states'!D28,'Confed Life (CLIC)'!D28,'Confed Life &amp; Annty (CLIAC)'!D28,'Consumers United'!D28,'Cont Invstrs'!D28,'Corporate Life'!D28,'Diamond Benefits'!D28,'EBL Life'!D28,'Family Guaranty'!D28,'Farmers&amp;Ranchers'!D28,fbl!D28,,'First Natl(Thrnr)'!D28,'Franklin American'!D28,'Franklin Protective'!D28)+SUM('George Washington'!D28,'Guarantee Security'!D28,'Inter-American'!D28,'International Fin'!D28,'Investment Life of America'!D28,'Investors Equity'!D28,'Kentucky Central'!D28,Midcontinent!D28,'Midwest Life'!D28,'Mutual Security'!D28,'National Affiliated'!D28,'Natl American'!D28,'National Heritage'!D28,'Old Colony Life'!D28,Statesman!D28,'Summit National'!D28,Universe!D28)</f>
        <v>28978.876520251462</v>
      </c>
      <c r="E28" s="6">
        <f>SUM('American Chambers'!E28,'American Integrity'!E28,'amer life asr'!E28,'Amer Std Life Acc'!E28,AmerWstrn!E28,'AMS Life'!E28,'Andrew Jackson'!E28,centennial!E28,'coastal states'!E28,'Confed Life (CLIC)'!E28,'Confed Life &amp; Annty (CLIAC)'!E28,'Consumers United'!E28,'Cont Invstrs'!E28,'Corporate Life'!E28,'Diamond Benefits'!E28,'EBL Life'!E28,'Family Guaranty'!E28,'Farmers&amp;Ranchers'!E28,fbl!E28,,'First Natl(Thrnr)'!E28,'Franklin American'!E28,'Franklin Protective'!E28)+SUM('George Washington'!E28,'Guarantee Security'!E28,'Inter-American'!E28,'International Fin'!E28,'Investment Life of America'!E28,'Investors Equity'!E28,'Kentucky Central'!E28,Midcontinent!E28,'Midwest Life'!E28,'Mutual Security'!E28,'National Affiliated'!E28,'Natl American'!E28,'National Heritage'!E28,'Old Colony Life'!E28,Statesman!E28,'Summit National'!E28,Universe!E28)</f>
        <v>3488224.237225752</v>
      </c>
      <c r="F28" s="6">
        <f t="shared" si="0"/>
        <v>57415964.12657002</v>
      </c>
      <c r="H28" s="7" t="s">
        <v>172</v>
      </c>
      <c r="I28" s="6">
        <f>+summary!L53</f>
        <v>3871416.88</v>
      </c>
    </row>
    <row r="29" spans="1:9" ht="12.75">
      <c r="A29" s="37" t="s">
        <v>45</v>
      </c>
      <c r="B29" s="6">
        <f>SUM('American Chambers'!B29,'American Integrity'!B29,'amer life asr'!B29,'Amer Std Life Acc'!B29,AmerWstrn!B29,'AMS Life'!B29,'Andrew Jackson'!B29,centennial!B29,'coastal states'!B29,'Confed Life (CLIC)'!B29,'Confed Life &amp; Annty (CLIAC)'!B29,'Consumers United'!B29,'Cont Invstrs'!B29,'Corporate Life'!B29,'Diamond Benefits'!B29,'EBL Life'!B29,'Family Guaranty'!B29,'Farmers&amp;Ranchers'!B29,fbl!B29,,'First Natl(Thrnr)'!B29,'Franklin American'!B29,'Franklin Protective'!B29)+SUM('George Washington'!B29,'Guarantee Security'!B29,'Inter-American'!B29,'International Fin'!B29,'Investment Life of America'!B29,'Investors Equity'!B29,'Kentucky Central'!B29,Midcontinent!B29,'Midwest Life'!B29,'Mutual Security'!B29,'National Affiliated'!B29,'Natl American'!B29,'National Heritage'!B29,'Old Colony Life'!B29,Statesman!B29,'Summit National'!B29,Universe!B29)</f>
        <v>2757330.1428039433</v>
      </c>
      <c r="C29" s="6">
        <f>SUM('American Chambers'!C29,'American Integrity'!C29,'amer life asr'!C29,'Amer Std Life Acc'!C29,AmerWstrn!C29,'AMS Life'!C29,'Andrew Jackson'!C29,centennial!C29,'coastal states'!C29,'Confed Life (CLIC)'!C29,'Confed Life &amp; Annty (CLIAC)'!C29,'Consumers United'!C29,'Cont Invstrs'!C29,'Corporate Life'!C29,'Diamond Benefits'!C29,'EBL Life'!C29,'Family Guaranty'!C29,'Farmers&amp;Ranchers'!C29,fbl!C29,,'First Natl(Thrnr)'!C29,'Franklin American'!C29,'Franklin Protective'!C29)+SUM('George Washington'!C29,'Guarantee Security'!C29,'Inter-American'!C29,'International Fin'!C29,'Investment Life of America'!C29,'Investors Equity'!C29,'Kentucky Central'!C29,Midcontinent!C29,'Midwest Life'!C29,'Mutual Security'!C29,'National Affiliated'!C29,'Natl American'!C29,'National Heritage'!C29,'Old Colony Life'!C29,Statesman!C29,'Summit National'!C29,Universe!C29)</f>
        <v>19679197.42500584</v>
      </c>
      <c r="D29" s="6">
        <f>SUM('American Chambers'!D29,'American Integrity'!D29,'amer life asr'!D29,'Amer Std Life Acc'!D29,AmerWstrn!D29,'AMS Life'!D29,'Andrew Jackson'!D29,centennial!D29,'coastal states'!D29,'Confed Life (CLIC)'!D29,'Confed Life &amp; Annty (CLIAC)'!D29,'Consumers United'!D29,'Cont Invstrs'!D29,'Corporate Life'!D29,'Diamond Benefits'!D29,'EBL Life'!D29,'Family Guaranty'!D29,'Farmers&amp;Ranchers'!D29,fbl!D29,,'First Natl(Thrnr)'!D29,'Franklin American'!D29,'Franklin Protective'!D29)+SUM('George Washington'!D29,'Guarantee Security'!D29,'Inter-American'!D29,'International Fin'!D29,'Investment Life of America'!D29,'Investors Equity'!D29,'Kentucky Central'!D29,Midcontinent!D29,'Midwest Life'!D29,'Mutual Security'!D29,'National Affiliated'!D29,'Natl American'!D29,'National Heritage'!D29,'Old Colony Life'!D29,Statesman!D29,'Summit National'!D29,Universe!D29)</f>
        <v>309848.00189313304</v>
      </c>
      <c r="E29" s="6">
        <f>SUM('American Chambers'!E29,'American Integrity'!E29,'amer life asr'!E29,'Amer Std Life Acc'!E29,AmerWstrn!E29,'AMS Life'!E29,'Andrew Jackson'!E29,centennial!E29,'coastal states'!E29,'Confed Life (CLIC)'!E29,'Confed Life &amp; Annty (CLIAC)'!E29,'Consumers United'!E29,'Cont Invstrs'!E29,'Corporate Life'!E29,'Diamond Benefits'!E29,'EBL Life'!E29,'Family Guaranty'!E29,'Farmers&amp;Ranchers'!E29,fbl!E29,,'First Natl(Thrnr)'!E29,'Franklin American'!E29,'Franklin Protective'!E29)+SUM('George Washington'!E29,'Guarantee Security'!E29,'Inter-American'!E29,'International Fin'!E29,'Investment Life of America'!E29,'Investors Equity'!E29,'Kentucky Central'!E29,Midcontinent!E29,'Midwest Life'!E29,'Mutual Security'!E29,'National Affiliated'!E29,'Natl American'!E29,'National Heritage'!E29,'Old Colony Life'!E29,Statesman!E29,'Summit National'!E29,Universe!E29)</f>
        <v>2511180.523421855</v>
      </c>
      <c r="F29" s="6">
        <f t="shared" si="0"/>
        <v>25257556.09312477</v>
      </c>
      <c r="H29" s="7" t="s">
        <v>144</v>
      </c>
      <c r="I29" s="8">
        <f>+summary!L54</f>
        <v>118907504.00999999</v>
      </c>
    </row>
    <row r="30" spans="1:9" ht="12.75">
      <c r="A30" s="37" t="s">
        <v>46</v>
      </c>
      <c r="B30" s="6">
        <f>SUM('American Chambers'!B30,'American Integrity'!B30,'amer life asr'!B30,'Amer Std Life Acc'!B30,AmerWstrn!B30,'AMS Life'!B30,'Andrew Jackson'!B30,centennial!B30,'coastal states'!B30,'Confed Life (CLIC)'!B30,'Confed Life &amp; Annty (CLIAC)'!B30,'Consumers United'!B30,'Cont Invstrs'!B30,'Corporate Life'!B30,'Diamond Benefits'!B30,'EBL Life'!B30,'Family Guaranty'!B30,'Farmers&amp;Ranchers'!B30,fbl!B30,,'First Natl(Thrnr)'!B30,'Franklin American'!B30,'Franklin Protective'!B30)+SUM('George Washington'!B30,'Guarantee Security'!B30,'Inter-American'!B30,'International Fin'!B30,'Investment Life of America'!B30,'Investors Equity'!B30,'Kentucky Central'!B30,Midcontinent!B30,'Midwest Life'!B30,'Mutual Security'!B30,'National Affiliated'!B30,'Natl American'!B30,'National Heritage'!B30,'Old Colony Life'!B30,Statesman!B30,'Summit National'!B30,Universe!B30)</f>
        <v>51546548.43104801</v>
      </c>
      <c r="C30" s="6">
        <f>SUM('American Chambers'!C30,'American Integrity'!C30,'amer life asr'!C30,'Amer Std Life Acc'!C30,AmerWstrn!C30,'AMS Life'!C30,'Andrew Jackson'!C30,centennial!C30,'coastal states'!C30,'Confed Life (CLIC)'!C30,'Confed Life &amp; Annty (CLIAC)'!C30,'Consumers United'!C30,'Cont Invstrs'!C30,'Corporate Life'!C30,'Diamond Benefits'!C30,'EBL Life'!C30,'Family Guaranty'!C30,'Farmers&amp;Ranchers'!C30,fbl!C30,,'First Natl(Thrnr)'!C30,'Franklin American'!C30,'Franklin Protective'!C30)+SUM('George Washington'!C30,'Guarantee Security'!C30,'Inter-American'!C30,'International Fin'!C30,'Investment Life of America'!C30,'Investors Equity'!C30,'Kentucky Central'!C30,Midcontinent!C30,'Midwest Life'!C30,'Mutual Security'!C30,'National Affiliated'!C30,'Natl American'!C30,'National Heritage'!C30,'Old Colony Life'!C30,Statesman!C30,'Summit National'!C30,Universe!C30)</f>
        <v>18980708.574483003</v>
      </c>
      <c r="D30" s="6">
        <f>SUM('American Chambers'!D30,'American Integrity'!D30,'amer life asr'!D30,'Amer Std Life Acc'!D30,AmerWstrn!D30,'AMS Life'!D30,'Andrew Jackson'!D30,centennial!D30,'coastal states'!D30,'Confed Life (CLIC)'!D30,'Confed Life &amp; Annty (CLIAC)'!D30,'Consumers United'!D30,'Cont Invstrs'!D30,'Corporate Life'!D30,'Diamond Benefits'!D30,'EBL Life'!D30,'Family Guaranty'!D30,'Farmers&amp;Ranchers'!D30,fbl!D30,,'First Natl(Thrnr)'!D30,'Franklin American'!D30,'Franklin Protective'!D30)+SUM('George Washington'!D30,'Guarantee Security'!D30,'Inter-American'!D30,'International Fin'!D30,'Investment Life of America'!D30,'Investors Equity'!D30,'Kentucky Central'!D30,Midcontinent!D30,'Midwest Life'!D30,'Mutual Security'!D30,'National Affiliated'!D30,'Natl American'!D30,'National Heritage'!D30,'Old Colony Life'!D30,Statesman!D30,'Summit National'!D30,Universe!D30)</f>
        <v>10526903.946081031</v>
      </c>
      <c r="E30" s="6">
        <f>SUM('American Chambers'!E30,'American Integrity'!E30,'amer life asr'!E30,'Amer Std Life Acc'!E30,AmerWstrn!E30,'AMS Life'!E30,'Andrew Jackson'!E30,centennial!E30,'coastal states'!E30,'Confed Life (CLIC)'!E30,'Confed Life &amp; Annty (CLIAC)'!E30,'Consumers United'!E30,'Cont Invstrs'!E30,'Corporate Life'!E30,'Diamond Benefits'!E30,'EBL Life'!E30,'Family Guaranty'!E30,'Farmers&amp;Ranchers'!E30,fbl!E30,,'First Natl(Thrnr)'!E30,'Franklin American'!E30,'Franklin Protective'!E30)+SUM('George Washington'!E30,'Guarantee Security'!E30,'Inter-American'!E30,'International Fin'!E30,'Investment Life of America'!E30,'Investors Equity'!E30,'Kentucky Central'!E30,Midcontinent!E30,'Midwest Life'!E30,'Mutual Security'!E30,'National Affiliated'!E30,'Natl American'!E30,'National Heritage'!E30,'Old Colony Life'!E30,Statesman!E30,'Summit National'!E30,Universe!E30)</f>
        <v>0</v>
      </c>
      <c r="F30" s="6">
        <f t="shared" si="0"/>
        <v>81054160.95161204</v>
      </c>
      <c r="H30" s="7" t="s">
        <v>173</v>
      </c>
      <c r="I30" s="6">
        <f>+summary!L55</f>
        <v>107750402.38937047</v>
      </c>
    </row>
    <row r="31" spans="1:9" ht="12.75">
      <c r="A31" s="37" t="s">
        <v>47</v>
      </c>
      <c r="B31" s="6">
        <f>SUM('American Chambers'!B31,'American Integrity'!B31,'amer life asr'!B31,'Amer Std Life Acc'!B31,AmerWstrn!B31,'AMS Life'!B31,'Andrew Jackson'!B31,centennial!B31,'coastal states'!B31,'Confed Life (CLIC)'!B31,'Confed Life &amp; Annty (CLIAC)'!B31,'Consumers United'!B31,'Cont Invstrs'!B31,'Corporate Life'!B31,'Diamond Benefits'!B31,'EBL Life'!B31,'Family Guaranty'!B31,'Farmers&amp;Ranchers'!B31,fbl!B31,,'First Natl(Thrnr)'!B31,'Franklin American'!B31,'Franklin Protective'!B31)+SUM('George Washington'!B31,'Guarantee Security'!B31,'Inter-American'!B31,'International Fin'!B31,'Investment Life of America'!B31,'Investors Equity'!B31,'Kentucky Central'!B31,Midcontinent!B31,'Midwest Life'!B31,'Mutual Security'!B31,'National Affiliated'!B31,'Natl American'!B31,'National Heritage'!B31,'Old Colony Life'!B31,Statesman!B31,'Summit National'!B31,Universe!B31)</f>
        <v>4519333.329764832</v>
      </c>
      <c r="C31" s="6">
        <f>SUM('American Chambers'!C31,'American Integrity'!C31,'amer life asr'!C31,'Amer Std Life Acc'!C31,AmerWstrn!C31,'AMS Life'!C31,'Andrew Jackson'!C31,centennial!C31,'coastal states'!C31,'Confed Life (CLIC)'!C31,'Confed Life &amp; Annty (CLIAC)'!C31,'Consumers United'!C31,'Cont Invstrs'!C31,'Corporate Life'!C31,'Diamond Benefits'!C31,'EBL Life'!C31,'Family Guaranty'!C31,'Farmers&amp;Ranchers'!C31,fbl!C31,,'First Natl(Thrnr)'!C31,'Franklin American'!C31,'Franklin Protective'!C31)+SUM('George Washington'!C31,'Guarantee Security'!C31,'Inter-American'!C31,'International Fin'!C31,'Investment Life of America'!C31,'Investors Equity'!C31,'Kentucky Central'!C31,Midcontinent!C31,'Midwest Life'!C31,'Mutual Security'!C31,'National Affiliated'!C31,'Natl American'!C31,'National Heritage'!C31,'Old Colony Life'!C31,Statesman!C31,'Summit National'!C31,Universe!C31)</f>
        <v>13252132.679616077</v>
      </c>
      <c r="D31" s="6">
        <f>SUM('American Chambers'!D31,'American Integrity'!D31,'amer life asr'!D31,'Amer Std Life Acc'!D31,AmerWstrn!D31,'AMS Life'!D31,'Andrew Jackson'!D31,centennial!D31,'coastal states'!D31,'Confed Life (CLIC)'!D31,'Confed Life &amp; Annty (CLIAC)'!D31,'Consumers United'!D31,'Cont Invstrs'!D31,'Corporate Life'!D31,'Diamond Benefits'!D31,'EBL Life'!D31,'Family Guaranty'!D31,'Farmers&amp;Ranchers'!D31,fbl!D31,,'First Natl(Thrnr)'!D31,'Franklin American'!D31,'Franklin Protective'!D31)+SUM('George Washington'!D31,'Guarantee Security'!D31,'Inter-American'!D31,'International Fin'!D31,'Investment Life of America'!D31,'Investors Equity'!D31,'Kentucky Central'!D31,Midcontinent!D31,'Midwest Life'!D31,'Mutual Security'!D31,'National Affiliated'!D31,'Natl American'!D31,'National Heritage'!D31,'Old Colony Life'!D31,Statesman!D31,'Summit National'!D31,Universe!D31)</f>
        <v>6323614.596125621</v>
      </c>
      <c r="E31" s="6">
        <f>SUM('American Chambers'!E31,'American Integrity'!E31,'amer life asr'!E31,'Amer Std Life Acc'!E31,AmerWstrn!E31,'AMS Life'!E31,'Andrew Jackson'!E31,centennial!E31,'coastal states'!E31,'Confed Life (CLIC)'!E31,'Confed Life &amp; Annty (CLIAC)'!E31,'Consumers United'!E31,'Cont Invstrs'!E31,'Corporate Life'!E31,'Diamond Benefits'!E31,'EBL Life'!E31,'Family Guaranty'!E31,'Farmers&amp;Ranchers'!E31,fbl!E31,,'First Natl(Thrnr)'!E31,'Franklin American'!E31,'Franklin Protective'!E31)+SUM('George Washington'!E31,'Guarantee Security'!E31,'Inter-American'!E31,'International Fin'!E31,'Investment Life of America'!E31,'Investors Equity'!E31,'Kentucky Central'!E31,Midcontinent!E31,'Midwest Life'!E31,'Mutual Security'!E31,'National Affiliated'!E31,'Natl American'!E31,'National Heritage'!E31,'Old Colony Life'!E31,Statesman!E31,'Summit National'!E31,Universe!E31)</f>
        <v>0</v>
      </c>
      <c r="F31" s="6">
        <f t="shared" si="0"/>
        <v>24095080.60550653</v>
      </c>
      <c r="H31" s="37" t="s">
        <v>279</v>
      </c>
      <c r="I31" s="8">
        <f>+summary!L56</f>
        <v>9254616.651217885</v>
      </c>
    </row>
    <row r="32" spans="1:9" ht="12.75">
      <c r="A32" s="37" t="s">
        <v>48</v>
      </c>
      <c r="B32" s="6">
        <f>SUM('American Chambers'!B32,'American Integrity'!B32,'amer life asr'!B32,'Amer Std Life Acc'!B32,AmerWstrn!B32,'AMS Life'!B32,'Andrew Jackson'!B32,centennial!B32,'coastal states'!B32,'Confed Life (CLIC)'!B32,'Confed Life &amp; Annty (CLIAC)'!B32,'Consumers United'!B32,'Cont Invstrs'!B32,'Corporate Life'!B32,'Diamond Benefits'!B32,'EBL Life'!B32,'Family Guaranty'!B32,'Farmers&amp;Ranchers'!B32,fbl!B32,,'First Natl(Thrnr)'!B32,'Franklin American'!B32,'Franklin Protective'!B32)+SUM('George Washington'!B32,'Guarantee Security'!B32,'Inter-American'!B32,'International Fin'!B32,'Investment Life of America'!B32,'Investors Equity'!B32,'Kentucky Central'!B32,Midcontinent!B32,'Midwest Life'!B32,'Mutual Security'!B32,'National Affiliated'!B32,'Natl American'!B32,'National Heritage'!B32,'Old Colony Life'!B32,Statesman!B32,'Summit National'!B32,Universe!B32)</f>
        <v>1174867.786443337</v>
      </c>
      <c r="C32" s="6">
        <f>SUM('American Chambers'!C32,'American Integrity'!C32,'amer life asr'!C32,'Amer Std Life Acc'!C32,AmerWstrn!C32,'AMS Life'!C32,'Andrew Jackson'!C32,centennial!C32,'coastal states'!C32,'Confed Life (CLIC)'!C32,'Confed Life &amp; Annty (CLIAC)'!C32,'Consumers United'!C32,'Cont Invstrs'!C32,'Corporate Life'!C32,'Diamond Benefits'!C32,'EBL Life'!C32,'Family Guaranty'!C32,'Farmers&amp;Ranchers'!C32,fbl!C32,,'First Natl(Thrnr)'!C32,'Franklin American'!C32,'Franklin Protective'!C32)+SUM('George Washington'!C32,'Guarantee Security'!C32,'Inter-American'!C32,'International Fin'!C32,'Investment Life of America'!C32,'Investors Equity'!C32,'Kentucky Central'!C32,Midcontinent!C32,'Midwest Life'!C32,'Mutual Security'!C32,'National Affiliated'!C32,'Natl American'!C32,'National Heritage'!C32,'Old Colony Life'!C32,Statesman!C32,'Summit National'!C32,Universe!C32)</f>
        <v>2315452.417556514</v>
      </c>
      <c r="D32" s="6">
        <f>SUM('American Chambers'!D32,'American Integrity'!D32,'amer life asr'!D32,'Amer Std Life Acc'!D32,AmerWstrn!D32,'AMS Life'!D32,'Andrew Jackson'!D32,centennial!D32,'coastal states'!D32,'Confed Life (CLIC)'!D32,'Confed Life &amp; Annty (CLIAC)'!D32,'Consumers United'!D32,'Cont Invstrs'!D32,'Corporate Life'!D32,'Diamond Benefits'!D32,'EBL Life'!D32,'Family Guaranty'!D32,'Farmers&amp;Ranchers'!D32,fbl!D32,,'First Natl(Thrnr)'!D32,'Franklin American'!D32,'Franklin Protective'!D32)+SUM('George Washington'!D32,'Guarantee Security'!D32,'Inter-American'!D32,'International Fin'!D32,'Investment Life of America'!D32,'Investors Equity'!D32,'Kentucky Central'!D32,Midcontinent!D32,'Midwest Life'!D32,'Mutual Security'!D32,'National Affiliated'!D32,'Natl American'!D32,'National Heritage'!D32,'Old Colony Life'!D32,Statesman!D32,'Summit National'!D32,Universe!D32)</f>
        <v>2000407.2923606066</v>
      </c>
      <c r="E32" s="6">
        <f>SUM('American Chambers'!E32,'American Integrity'!E32,'amer life asr'!E32,'Amer Std Life Acc'!E32,AmerWstrn!E32,'AMS Life'!E32,'Andrew Jackson'!E32,centennial!E32,'coastal states'!E32,'Confed Life (CLIC)'!E32,'Confed Life &amp; Annty (CLIAC)'!E32,'Consumers United'!E32,'Cont Invstrs'!E32,'Corporate Life'!E32,'Diamond Benefits'!E32,'EBL Life'!E32,'Family Guaranty'!E32,'Farmers&amp;Ranchers'!E32,fbl!E32,,'First Natl(Thrnr)'!E32,'Franklin American'!E32,'Franklin Protective'!E32)+SUM('George Washington'!E32,'Guarantee Security'!E32,'Inter-American'!E32,'International Fin'!E32,'Investment Life of America'!E32,'Investors Equity'!E32,'Kentucky Central'!E32,Midcontinent!E32,'Midwest Life'!E32,'Mutual Security'!E32,'National Affiliated'!E32,'Natl American'!E32,'National Heritage'!E32,'Old Colony Life'!E32,Statesman!E32,'Summit National'!E32,Universe!E32)</f>
        <v>0</v>
      </c>
      <c r="F32" s="6">
        <f t="shared" si="0"/>
        <v>5490727.4963604575</v>
      </c>
      <c r="H32" s="7" t="s">
        <v>174</v>
      </c>
      <c r="I32" s="6">
        <f>+summary!L57</f>
        <v>17142384.192555908</v>
      </c>
    </row>
    <row r="33" spans="1:9" ht="12.75">
      <c r="A33" s="37" t="s">
        <v>49</v>
      </c>
      <c r="B33" s="6">
        <f>SUM('American Chambers'!B33,'American Integrity'!B33,'amer life asr'!B33,'Amer Std Life Acc'!B33,AmerWstrn!B33,'AMS Life'!B33,'Andrew Jackson'!B33,centennial!B33,'coastal states'!B33,'Confed Life (CLIC)'!B33,'Confed Life &amp; Annty (CLIAC)'!B33,'Consumers United'!B33,'Cont Invstrs'!B33,'Corporate Life'!B33,'Diamond Benefits'!B33,'EBL Life'!B33,'Family Guaranty'!B33,'Farmers&amp;Ranchers'!B33,fbl!B33,,'First Natl(Thrnr)'!B33,'Franklin American'!B33,'Franklin Protective'!B33)+SUM('George Washington'!B33,'Guarantee Security'!B33,'Inter-American'!B33,'International Fin'!B33,'Investment Life of America'!B33,'Investors Equity'!B33,'Kentucky Central'!B33,Midcontinent!B33,'Midwest Life'!B33,'Mutual Security'!B33,'National Affiliated'!B33,'Natl American'!B33,'National Heritage'!B33,'Old Colony Life'!B33,Statesman!B33,'Summit National'!B33,Universe!B33)</f>
        <v>2209281.9084030692</v>
      </c>
      <c r="C33" s="6">
        <f>SUM('American Chambers'!C33,'American Integrity'!C33,'amer life asr'!C33,'Amer Std Life Acc'!C33,AmerWstrn!C33,'AMS Life'!C33,'Andrew Jackson'!C33,centennial!C33,'coastal states'!C33,'Confed Life (CLIC)'!C33,'Confed Life &amp; Annty (CLIAC)'!C33,'Consumers United'!C33,'Cont Invstrs'!C33,'Corporate Life'!C33,'Diamond Benefits'!C33,'EBL Life'!C33,'Family Guaranty'!C33,'Farmers&amp;Ranchers'!C33,fbl!C33,,'First Natl(Thrnr)'!C33,'Franklin American'!C33,'Franklin Protective'!C33)+SUM('George Washington'!C33,'Guarantee Security'!C33,'Inter-American'!C33,'International Fin'!C33,'Investment Life of America'!C33,'Investors Equity'!C33,'Kentucky Central'!C33,Midcontinent!C33,'Midwest Life'!C33,'Mutual Security'!C33,'National Affiliated'!C33,'Natl American'!C33,'National Heritage'!C33,'Old Colony Life'!C33,Statesman!C33,'Summit National'!C33,Universe!C33)</f>
        <v>8372073.285816826</v>
      </c>
      <c r="D33" s="6">
        <f>SUM('American Chambers'!D33,'American Integrity'!D33,'amer life asr'!D33,'Amer Std Life Acc'!D33,AmerWstrn!D33,'AMS Life'!D33,'Andrew Jackson'!D33,centennial!D33,'coastal states'!D33,'Confed Life (CLIC)'!D33,'Confed Life &amp; Annty (CLIAC)'!D33,'Consumers United'!D33,'Cont Invstrs'!D33,'Corporate Life'!D33,'Diamond Benefits'!D33,'EBL Life'!D33,'Family Guaranty'!D33,'Farmers&amp;Ranchers'!D33,fbl!D33,,'First Natl(Thrnr)'!D33,'Franklin American'!D33,'Franklin Protective'!D33)+SUM('George Washington'!D33,'Guarantee Security'!D33,'Inter-American'!D33,'International Fin'!D33,'Investment Life of America'!D33,'Investors Equity'!D33,'Kentucky Central'!D33,Midcontinent!D33,'Midwest Life'!D33,'Mutual Security'!D33,'National Affiliated'!D33,'Natl American'!D33,'National Heritage'!D33,'Old Colony Life'!D33,Statesman!D33,'Summit National'!D33,Universe!D33)</f>
        <v>747700.8131549843</v>
      </c>
      <c r="E33" s="6">
        <f>SUM('American Chambers'!E33,'American Integrity'!E33,'amer life asr'!E33,'Amer Std Life Acc'!E33,AmerWstrn!E33,'AMS Life'!E33,'Andrew Jackson'!E33,centennial!E33,'coastal states'!E33,'Confed Life (CLIC)'!E33,'Confed Life &amp; Annty (CLIAC)'!E33,'Consumers United'!E33,'Cont Invstrs'!E33,'Corporate Life'!E33,'Diamond Benefits'!E33,'EBL Life'!E33,'Family Guaranty'!E33,'Farmers&amp;Ranchers'!E33,fbl!E33,,'First Natl(Thrnr)'!E33,'Franklin American'!E33,'Franklin Protective'!E33)+SUM('George Washington'!E33,'Guarantee Security'!E33,'Inter-American'!E33,'International Fin'!E33,'Investment Life of America'!E33,'Investors Equity'!E33,'Kentucky Central'!E33,Midcontinent!E33,'Midwest Life'!E33,'Mutual Security'!E33,'National Affiliated'!E33,'Natl American'!E33,'National Heritage'!E33,'Old Colony Life'!E33,Statesman!E33,'Summit National'!E33,Universe!E33)</f>
        <v>0</v>
      </c>
      <c r="F33" s="6">
        <f t="shared" si="0"/>
        <v>11329056.007374879</v>
      </c>
      <c r="H33" s="7" t="s">
        <v>145</v>
      </c>
      <c r="I33" s="6">
        <f>+summary!L58</f>
        <v>19626887.869999997</v>
      </c>
    </row>
    <row r="34" spans="1:9" ht="12.75">
      <c r="A34" s="37" t="s">
        <v>50</v>
      </c>
      <c r="B34" s="6">
        <f>SUM('American Chambers'!B34,'American Integrity'!B34,'amer life asr'!B34,'Amer Std Life Acc'!B34,AmerWstrn!B34,'AMS Life'!B34,'Andrew Jackson'!B34,centennial!B34,'coastal states'!B34,'Confed Life (CLIC)'!B34,'Confed Life &amp; Annty (CLIAC)'!B34,'Consumers United'!B34,'Cont Invstrs'!B34,'Corporate Life'!B34,'Diamond Benefits'!B34,'EBL Life'!B34,'Family Guaranty'!B34,'Farmers&amp;Ranchers'!B34,fbl!B34,,'First Natl(Thrnr)'!B34,'Franklin American'!B34,'Franklin Protective'!B34)+SUM('George Washington'!B34,'Guarantee Security'!B34,'Inter-American'!B34,'International Fin'!B34,'Investment Life of America'!B34,'Investors Equity'!B34,'Kentucky Central'!B34,Midcontinent!B34,'Midwest Life'!B34,'Mutual Security'!B34,'National Affiliated'!B34,'Natl American'!B34,'National Heritage'!B34,'Old Colony Life'!B34,Statesman!B34,'Summit National'!B34,Universe!B34)</f>
        <v>790838.4332286938</v>
      </c>
      <c r="C34" s="6">
        <f>SUM('American Chambers'!C34,'American Integrity'!C34,'amer life asr'!C34,'Amer Std Life Acc'!C34,AmerWstrn!C34,'AMS Life'!C34,'Andrew Jackson'!C34,centennial!C34,'coastal states'!C34,'Confed Life (CLIC)'!C34,'Confed Life &amp; Annty (CLIAC)'!C34,'Consumers United'!C34,'Cont Invstrs'!C34,'Corporate Life'!C34,'Diamond Benefits'!C34,'EBL Life'!C34,'Family Guaranty'!C34,'Farmers&amp;Ranchers'!C34,fbl!C34,,'First Natl(Thrnr)'!C34,'Franklin American'!C34,'Franklin Protective'!C34)+SUM('George Washington'!C34,'Guarantee Security'!C34,'Inter-American'!C34,'International Fin'!C34,'Investment Life of America'!C34,'Investors Equity'!C34,'Kentucky Central'!C34,Midcontinent!C34,'Midwest Life'!C34,'Mutual Security'!C34,'National Affiliated'!C34,'Natl American'!C34,'National Heritage'!C34,'Old Colony Life'!C34,Statesman!C34,'Summit National'!C34,Universe!C34)</f>
        <v>1523444.283127489</v>
      </c>
      <c r="D34" s="6">
        <f>SUM('American Chambers'!D34,'American Integrity'!D34,'amer life asr'!D34,'Amer Std Life Acc'!D34,AmerWstrn!D34,'AMS Life'!D34,'Andrew Jackson'!D34,centennial!D34,'coastal states'!D34,'Confed Life (CLIC)'!D34,'Confed Life &amp; Annty (CLIAC)'!D34,'Consumers United'!D34,'Cont Invstrs'!D34,'Corporate Life'!D34,'Diamond Benefits'!D34,'EBL Life'!D34,'Family Guaranty'!D34,'Farmers&amp;Ranchers'!D34,fbl!D34,,'First Natl(Thrnr)'!D34,'Franklin American'!D34,'Franklin Protective'!D34)+SUM('George Washington'!D34,'Guarantee Security'!D34,'Inter-American'!D34,'International Fin'!D34,'Investment Life of America'!D34,'Investors Equity'!D34,'Kentucky Central'!D34,Midcontinent!D34,'Midwest Life'!D34,'Mutual Security'!D34,'National Affiliated'!D34,'Natl American'!D34,'National Heritage'!D34,'Old Colony Life'!D34,Statesman!D34,'Summit National'!D34,Universe!D34)</f>
        <v>553355.7247912622</v>
      </c>
      <c r="E34" s="6">
        <f>SUM('American Chambers'!E34,'American Integrity'!E34,'amer life asr'!E34,'Amer Std Life Acc'!E34,AmerWstrn!E34,'AMS Life'!E34,'Andrew Jackson'!E34,centennial!E34,'coastal states'!E34,'Confed Life (CLIC)'!E34,'Confed Life &amp; Annty (CLIAC)'!E34,'Consumers United'!E34,'Cont Invstrs'!E34,'Corporate Life'!E34,'Diamond Benefits'!E34,'EBL Life'!E34,'Family Guaranty'!E34,'Farmers&amp;Ranchers'!E34,fbl!E34,,'First Natl(Thrnr)'!E34,'Franklin American'!E34,'Franklin Protective'!E34)+SUM('George Washington'!E34,'Guarantee Security'!E34,'Inter-American'!E34,'International Fin'!E34,'Investment Life of America'!E34,'Investors Equity'!E34,'Kentucky Central'!E34,Midcontinent!E34,'Midwest Life'!E34,'Mutual Security'!E34,'National Affiliated'!E34,'Natl American'!E34,'National Heritage'!E34,'Old Colony Life'!E34,Statesman!E34,'Summit National'!E34,Universe!E34)</f>
        <v>0</v>
      </c>
      <c r="F34" s="6">
        <f t="shared" si="0"/>
        <v>2867638.4411474452</v>
      </c>
      <c r="H34" s="37" t="s">
        <v>146</v>
      </c>
      <c r="I34" s="8">
        <f>+summary!L59</f>
        <v>25053586.94339805</v>
      </c>
    </row>
    <row r="35" spans="1:9" ht="12.75">
      <c r="A35" s="37" t="s">
        <v>51</v>
      </c>
      <c r="B35" s="6">
        <f>SUM('American Chambers'!B35,'American Integrity'!B35,'amer life asr'!B35,'Amer Std Life Acc'!B35,AmerWstrn!B35,'AMS Life'!B35,'Andrew Jackson'!B35,centennial!B35,'coastal states'!B35,'Confed Life (CLIC)'!B35,'Confed Life &amp; Annty (CLIAC)'!B35,'Consumers United'!B35,'Cont Invstrs'!B35,'Corporate Life'!B35,'Diamond Benefits'!B35,'EBL Life'!B35,'Family Guaranty'!B35,'Farmers&amp;Ranchers'!B35,fbl!B35,,'First Natl(Thrnr)'!B35,'Franklin American'!B35,'Franklin Protective'!B35)+SUM('George Washington'!B35,'Guarantee Security'!B35,'Inter-American'!B35,'International Fin'!B35,'Investment Life of America'!B35,'Investors Equity'!B35,'Kentucky Central'!B35,Midcontinent!B35,'Midwest Life'!B35,'Mutual Security'!B35,'National Affiliated'!B35,'Natl American'!B35,'National Heritage'!B35,'Old Colony Life'!B35,Statesman!B35,'Summit National'!B35,Universe!B35)</f>
        <v>493830.0247491275</v>
      </c>
      <c r="C35" s="6">
        <f>SUM('American Chambers'!C35,'American Integrity'!C35,'amer life asr'!C35,'Amer Std Life Acc'!C35,AmerWstrn!C35,'AMS Life'!C35,'Andrew Jackson'!C35,centennial!C35,'coastal states'!C35,'Confed Life (CLIC)'!C35,'Confed Life &amp; Annty (CLIAC)'!C35,'Consumers United'!C35,'Cont Invstrs'!C35,'Corporate Life'!C35,'Diamond Benefits'!C35,'EBL Life'!C35,'Family Guaranty'!C35,'Farmers&amp;Ranchers'!C35,fbl!C35,,'First Natl(Thrnr)'!C35,'Franklin American'!C35,'Franklin Protective'!C35)+SUM('George Washington'!C35,'Guarantee Security'!C35,'Inter-American'!C35,'International Fin'!C35,'Investment Life of America'!C35,'Investors Equity'!C35,'Kentucky Central'!C35,Midcontinent!C35,'Midwest Life'!C35,'Mutual Security'!C35,'National Affiliated'!C35,'Natl American'!C35,'National Heritage'!C35,'Old Colony Life'!C35,Statesman!C35,'Summit National'!C35,Universe!C35)</f>
        <v>481734.59890088154</v>
      </c>
      <c r="D35" s="6">
        <f>SUM('American Chambers'!D35,'American Integrity'!D35,'amer life asr'!D35,'Amer Std Life Acc'!D35,AmerWstrn!D35,'AMS Life'!D35,'Andrew Jackson'!D35,centennial!D35,'coastal states'!D35,'Confed Life (CLIC)'!D35,'Confed Life &amp; Annty (CLIAC)'!D35,'Consumers United'!D35,'Cont Invstrs'!D35,'Corporate Life'!D35,'Diamond Benefits'!D35,'EBL Life'!D35,'Family Guaranty'!D35,'Farmers&amp;Ranchers'!D35,fbl!D35,,'First Natl(Thrnr)'!D35,'Franklin American'!D35,'Franklin Protective'!D35)+SUM('George Washington'!D35,'Guarantee Security'!D35,'Inter-American'!D35,'International Fin'!D35,'Investment Life of America'!D35,'Investors Equity'!D35,'Kentucky Central'!D35,Midcontinent!D35,'Midwest Life'!D35,'Mutual Security'!D35,'National Affiliated'!D35,'Natl American'!D35,'National Heritage'!D35,'Old Colony Life'!D35,Statesman!D35,'Summit National'!D35,Universe!D35)</f>
        <v>234861.57410171506</v>
      </c>
      <c r="E35" s="6">
        <f>SUM('American Chambers'!E35,'American Integrity'!E35,'amer life asr'!E35,'Amer Std Life Acc'!E35,AmerWstrn!E35,'AMS Life'!E35,'Andrew Jackson'!E35,centennial!E35,'coastal states'!E35,'Confed Life (CLIC)'!E35,'Confed Life &amp; Annty (CLIAC)'!E35,'Consumers United'!E35,'Cont Invstrs'!E35,'Corporate Life'!E35,'Diamond Benefits'!E35,'EBL Life'!E35,'Family Guaranty'!E35,'Farmers&amp;Ranchers'!E35,fbl!E35,,'First Natl(Thrnr)'!E35,'Franklin American'!E35,'Franklin Protective'!E35)+SUM('George Washington'!E35,'Guarantee Security'!E35,'Inter-American'!E35,'International Fin'!E35,'Investment Life of America'!E35,'Investors Equity'!E35,'Kentucky Central'!E35,Midcontinent!E35,'Midwest Life'!E35,'Mutual Security'!E35,'National Affiliated'!E35,'Natl American'!E35,'National Heritage'!E35,'Old Colony Life'!E35,Statesman!E35,'Summit National'!E35,Universe!E35)</f>
        <v>606407.8009603001</v>
      </c>
      <c r="F35" s="6">
        <f t="shared" si="0"/>
        <v>1816833.9987120242</v>
      </c>
      <c r="H35" s="37" t="s">
        <v>230</v>
      </c>
      <c r="I35" s="8">
        <f>+summary!L60</f>
        <v>368159.8200000001</v>
      </c>
    </row>
    <row r="36" spans="1:9" ht="12.75">
      <c r="A36" s="37" t="s">
        <v>52</v>
      </c>
      <c r="B36" s="6">
        <f>SUM('American Chambers'!B36,'American Integrity'!B36,'amer life asr'!B36,'Amer Std Life Acc'!B36,AmerWstrn!B36,'AMS Life'!B36,'Andrew Jackson'!B36,centennial!B36,'coastal states'!B36,'Confed Life (CLIC)'!B36,'Confed Life &amp; Annty (CLIAC)'!B36,'Consumers United'!B36,'Cont Invstrs'!B36,'Corporate Life'!B36,'Diamond Benefits'!B36,'EBL Life'!B36,'Family Guaranty'!B36,'Farmers&amp;Ranchers'!B36,fbl!B36,,'First Natl(Thrnr)'!B36,'Franklin American'!B36,'Franklin Protective'!B36)+SUM('George Washington'!B36,'Guarantee Security'!B36,'Inter-American'!B36,'International Fin'!B36,'Investment Life of America'!B36,'Investors Equity'!B36,'Kentucky Central'!B36,Midcontinent!B36,'Midwest Life'!B36,'Mutual Security'!B36,'National Affiliated'!B36,'Natl American'!B36,'National Heritage'!B36,'Old Colony Life'!B36,Statesman!B36,'Summit National'!B36,Universe!B36)</f>
        <v>7740778.771912941</v>
      </c>
      <c r="C36" s="6">
        <f>SUM('American Chambers'!C36,'American Integrity'!C36,'amer life asr'!C36,'Amer Std Life Acc'!C36,AmerWstrn!C36,'AMS Life'!C36,'Andrew Jackson'!C36,centennial!C36,'coastal states'!C36,'Confed Life (CLIC)'!C36,'Confed Life &amp; Annty (CLIAC)'!C36,'Consumers United'!C36,'Cont Invstrs'!C36,'Corporate Life'!C36,'Diamond Benefits'!C36,'EBL Life'!C36,'Family Guaranty'!C36,'Farmers&amp;Ranchers'!C36,fbl!C36,,'First Natl(Thrnr)'!C36,'Franklin American'!C36,'Franklin Protective'!C36)+SUM('George Washington'!C36,'Guarantee Security'!C36,'Inter-American'!C36,'International Fin'!C36,'Investment Life of America'!C36,'Investors Equity'!C36,'Kentucky Central'!C36,Midcontinent!C36,'Midwest Life'!C36,'Mutual Security'!C36,'National Affiliated'!C36,'Natl American'!C36,'National Heritage'!C36,'Old Colony Life'!C36,Statesman!C36,'Summit National'!C36,Universe!C36)</f>
        <v>1745626.9758526387</v>
      </c>
      <c r="D36" s="6">
        <f>SUM('American Chambers'!D36,'American Integrity'!D36,'amer life asr'!D36,'Amer Std Life Acc'!D36,AmerWstrn!D36,'AMS Life'!D36,'Andrew Jackson'!D36,centennial!D36,'coastal states'!D36,'Confed Life (CLIC)'!D36,'Confed Life &amp; Annty (CLIAC)'!D36,'Consumers United'!D36,'Cont Invstrs'!D36,'Corporate Life'!D36,'Diamond Benefits'!D36,'EBL Life'!D36,'Family Guaranty'!D36,'Farmers&amp;Ranchers'!D36,fbl!D36,,'First Natl(Thrnr)'!D36,'Franklin American'!D36,'Franklin Protective'!D36)+SUM('George Washington'!D36,'Guarantee Security'!D36,'Inter-American'!D36,'International Fin'!D36,'Investment Life of America'!D36,'Investors Equity'!D36,'Kentucky Central'!D36,Midcontinent!D36,'Midwest Life'!D36,'Mutual Security'!D36,'National Affiliated'!D36,'Natl American'!D36,'National Heritage'!D36,'Old Colony Life'!D36,Statesman!D36,'Summit National'!D36,Universe!D36)</f>
        <v>1248309.2985861432</v>
      </c>
      <c r="E36" s="6">
        <f>SUM('American Chambers'!E36,'American Integrity'!E36,'amer life asr'!E36,'Amer Std Life Acc'!E36,AmerWstrn!E36,'AMS Life'!E36,'Andrew Jackson'!E36,centennial!E36,'coastal states'!E36,'Confed Life (CLIC)'!E36,'Confed Life &amp; Annty (CLIAC)'!E36,'Consumers United'!E36,'Cont Invstrs'!E36,'Corporate Life'!E36,'Diamond Benefits'!E36,'EBL Life'!E36,'Family Guaranty'!E36,'Farmers&amp;Ranchers'!E36,fbl!E36,,'First Natl(Thrnr)'!E36,'Franklin American'!E36,'Franklin Protective'!E36)+SUM('George Washington'!E36,'Guarantee Security'!E36,'Inter-American'!E36,'International Fin'!E36,'Investment Life of America'!E36,'Investors Equity'!E36,'Kentucky Central'!E36,Midcontinent!E36,'Midwest Life'!E36,'Mutual Security'!E36,'National Affiliated'!E36,'Natl American'!E36,'National Heritage'!E36,'Old Colony Life'!E36,Statesman!E36,'Summit National'!E36,Universe!E36)</f>
        <v>3475510.127592816</v>
      </c>
      <c r="F36" s="6">
        <f t="shared" si="0"/>
        <v>14210225.17394454</v>
      </c>
      <c r="H36" s="7" t="s">
        <v>175</v>
      </c>
      <c r="I36" s="6">
        <f>+summary!L61</f>
        <v>32911637.72</v>
      </c>
    </row>
    <row r="37" spans="1:9" ht="12.75">
      <c r="A37" s="37" t="s">
        <v>53</v>
      </c>
      <c r="B37" s="6">
        <f>SUM('American Chambers'!B37,'American Integrity'!B37,'amer life asr'!B37,'Amer Std Life Acc'!B37,AmerWstrn!B37,'AMS Life'!B37,'Andrew Jackson'!B37,centennial!B37,'coastal states'!B37,'Confed Life (CLIC)'!B37,'Confed Life &amp; Annty (CLIAC)'!B37,'Consumers United'!B37,'Cont Invstrs'!B37,'Corporate Life'!B37,'Diamond Benefits'!B37,'EBL Life'!B37,'Family Guaranty'!B37,'Farmers&amp;Ranchers'!B37,fbl!B37,,'First Natl(Thrnr)'!B37,'Franklin American'!B37,'Franklin Protective'!B37)+SUM('George Washington'!B37,'Guarantee Security'!B37,'Inter-American'!B37,'International Fin'!B37,'Investment Life of America'!B37,'Investors Equity'!B37,'Kentucky Central'!B37,Midcontinent!B37,'Midwest Life'!B37,'Mutual Security'!B37,'National Affiliated'!B37,'Natl American'!B37,'National Heritage'!B37,'Old Colony Life'!B37,Statesman!B37,'Summit National'!B37,Universe!B37)</f>
        <v>883742.8889120077</v>
      </c>
      <c r="C37" s="6">
        <f>SUM('American Chambers'!C37,'American Integrity'!C37,'amer life asr'!C37,'Amer Std Life Acc'!C37,AmerWstrn!C37,'AMS Life'!C37,'Andrew Jackson'!C37,centennial!C37,'coastal states'!C37,'Confed Life (CLIC)'!C37,'Confed Life &amp; Annty (CLIAC)'!C37,'Consumers United'!C37,'Cont Invstrs'!C37,'Corporate Life'!C37,'Diamond Benefits'!C37,'EBL Life'!C37,'Family Guaranty'!C37,'Farmers&amp;Ranchers'!C37,fbl!C37,,'First Natl(Thrnr)'!C37,'Franklin American'!C37,'Franklin Protective'!C37)+SUM('George Washington'!C37,'Guarantee Security'!C37,'Inter-American'!C37,'International Fin'!C37,'Investment Life of America'!C37,'Investors Equity'!C37,'Kentucky Central'!C37,Midcontinent!C37,'Midwest Life'!C37,'Mutual Security'!C37,'National Affiliated'!C37,'Natl American'!C37,'National Heritage'!C37,'Old Colony Life'!C37,Statesman!C37,'Summit National'!C37,Universe!C37)</f>
        <v>1940097.3873654283</v>
      </c>
      <c r="D37" s="6">
        <f>SUM('American Chambers'!D37,'American Integrity'!D37,'amer life asr'!D37,'Amer Std Life Acc'!D37,AmerWstrn!D37,'AMS Life'!D37,'Andrew Jackson'!D37,centennial!D37,'coastal states'!D37,'Confed Life (CLIC)'!D37,'Confed Life &amp; Annty (CLIAC)'!D37,'Consumers United'!D37,'Cont Invstrs'!D37,'Corporate Life'!D37,'Diamond Benefits'!D37,'EBL Life'!D37,'Family Guaranty'!D37,'Farmers&amp;Ranchers'!D37,fbl!D37,,'First Natl(Thrnr)'!D37,'Franklin American'!D37,'Franklin Protective'!D37)+SUM('George Washington'!D37,'Guarantee Security'!D37,'Inter-American'!D37,'International Fin'!D37,'Investment Life of America'!D37,'Investors Equity'!D37,'Kentucky Central'!D37,Midcontinent!D37,'Midwest Life'!D37,'Mutual Security'!D37,'National Affiliated'!D37,'Natl American'!D37,'National Heritage'!D37,'Old Colony Life'!D37,Statesman!D37,'Summit National'!D37,Universe!D37)</f>
        <v>484120.63531145296</v>
      </c>
      <c r="E37" s="6">
        <f>SUM('American Chambers'!E37,'American Integrity'!E37,'amer life asr'!E37,'Amer Std Life Acc'!E37,AmerWstrn!E37,'AMS Life'!E37,'Andrew Jackson'!E37,centennial!E37,'coastal states'!E37,'Confed Life (CLIC)'!E37,'Confed Life &amp; Annty (CLIAC)'!E37,'Consumers United'!E37,'Cont Invstrs'!E37,'Corporate Life'!E37,'Diamond Benefits'!E37,'EBL Life'!E37,'Family Guaranty'!E37,'Farmers&amp;Ranchers'!E37,fbl!E37,,'First Natl(Thrnr)'!E37,'Franklin American'!E37,'Franklin Protective'!E37)+SUM('George Washington'!E37,'Guarantee Security'!E37,'Inter-American'!E37,'International Fin'!E37,'Investment Life of America'!E37,'Investors Equity'!E37,'Kentucky Central'!E37,Midcontinent!E37,'Midwest Life'!E37,'Mutual Security'!E37,'National Affiliated'!E37,'Natl American'!E37,'National Heritage'!E37,'Old Colony Life'!E37,Statesman!E37,'Summit National'!E37,Universe!E37)</f>
        <v>0</v>
      </c>
      <c r="F37" s="6">
        <f t="shared" si="0"/>
        <v>3307960.911588889</v>
      </c>
      <c r="H37" s="7" t="s">
        <v>176</v>
      </c>
      <c r="I37" s="6">
        <f>+summary!L62</f>
        <v>18678950.700000003</v>
      </c>
    </row>
    <row r="38" spans="1:9" ht="12.75">
      <c r="A38" s="37" t="s">
        <v>54</v>
      </c>
      <c r="B38" s="6">
        <f>SUM('American Chambers'!B38,'American Integrity'!B38,'amer life asr'!B38,'Amer Std Life Acc'!B38,AmerWstrn!B38,'AMS Life'!B38,'Andrew Jackson'!B38,centennial!B38,'coastal states'!B38,'Confed Life (CLIC)'!B38,'Confed Life &amp; Annty (CLIAC)'!B38,'Consumers United'!B38,'Cont Invstrs'!B38,'Corporate Life'!B38,'Diamond Benefits'!B38,'EBL Life'!B38,'Family Guaranty'!B38,'Farmers&amp;Ranchers'!B38,fbl!B38,,'First Natl(Thrnr)'!B38,'Franklin American'!B38,'Franklin Protective'!B38)+SUM('George Washington'!B38,'Guarantee Security'!B38,'Inter-American'!B38,'International Fin'!B38,'Investment Life of America'!B38,'Investors Equity'!B38,'Kentucky Central'!B38,Midcontinent!B38,'Midwest Life'!B38,'Mutual Security'!B38,'National Affiliated'!B38,'Natl American'!B38,'National Heritage'!B38,'Old Colony Life'!B38,Statesman!B38,'Summit National'!B38,Universe!B38)</f>
        <v>4.837813597067736E-10</v>
      </c>
      <c r="C38" s="6">
        <f>SUM('American Chambers'!C38,'American Integrity'!C38,'amer life asr'!C38,'Amer Std Life Acc'!C38,AmerWstrn!C38,'AMS Life'!C38,'Andrew Jackson'!C38,centennial!C38,'coastal states'!C38,'Confed Life (CLIC)'!C38,'Confed Life &amp; Annty (CLIAC)'!C38,'Consumers United'!C38,'Cont Invstrs'!C38,'Corporate Life'!C38,'Diamond Benefits'!C38,'EBL Life'!C38,'Family Guaranty'!C38,'Farmers&amp;Ranchers'!C38,fbl!C38,,'First Natl(Thrnr)'!C38,'Franklin American'!C38,'Franklin Protective'!C38)+SUM('George Washington'!C38,'Guarantee Security'!C38,'Inter-American'!C38,'International Fin'!C38,'Investment Life of America'!C38,'Investors Equity'!C38,'Kentucky Central'!C38,Midcontinent!C38,'Midwest Life'!C38,'Mutual Security'!C38,'National Affiliated'!C38,'Natl American'!C38,'National Heritage'!C38,'Old Colony Life'!C38,Statesman!C38,'Summit National'!C38,Universe!C38)</f>
        <v>0</v>
      </c>
      <c r="D38" s="6">
        <f>SUM('American Chambers'!D38,'American Integrity'!D38,'amer life asr'!D38,'Amer Std Life Acc'!D38,AmerWstrn!D38,'AMS Life'!D38,'Andrew Jackson'!D38,centennial!D38,'coastal states'!D38,'Confed Life (CLIC)'!D38,'Confed Life &amp; Annty (CLIAC)'!D38,'Consumers United'!D38,'Cont Invstrs'!D38,'Corporate Life'!D38,'Diamond Benefits'!D38,'EBL Life'!D38,'Family Guaranty'!D38,'Farmers&amp;Ranchers'!D38,fbl!D38,,'First Natl(Thrnr)'!D38,'Franklin American'!D38,'Franklin Protective'!D38)+SUM('George Washington'!D38,'Guarantee Security'!D38,'Inter-American'!D38,'International Fin'!D38,'Investment Life of America'!D38,'Investors Equity'!D38,'Kentucky Central'!D38,Midcontinent!D38,'Midwest Life'!D38,'Mutual Security'!D38,'National Affiliated'!D38,'Natl American'!D38,'National Heritage'!D38,'Old Colony Life'!D38,Statesman!D38,'Summit National'!D38,Universe!D38)</f>
        <v>-130422.03</v>
      </c>
      <c r="E38" s="6">
        <f>SUM('American Chambers'!E38,'American Integrity'!E38,'amer life asr'!E38,'Amer Std Life Acc'!E38,AmerWstrn!E38,'AMS Life'!E38,'Andrew Jackson'!E38,centennial!E38,'coastal states'!E38,'Confed Life (CLIC)'!E38,'Confed Life &amp; Annty (CLIAC)'!E38,'Consumers United'!E38,'Cont Invstrs'!E38,'Corporate Life'!E38,'Diamond Benefits'!E38,'EBL Life'!E38,'Family Guaranty'!E38,'Farmers&amp;Ranchers'!E38,fbl!E38,,'First Natl(Thrnr)'!E38,'Franklin American'!E38,'Franklin Protective'!E38)+SUM('George Washington'!E38,'Guarantee Security'!E38,'Inter-American'!E38,'International Fin'!E38,'Investment Life of America'!E38,'Investors Equity'!E38,'Kentucky Central'!E38,Midcontinent!E38,'Midwest Life'!E38,'Mutual Security'!E38,'National Affiliated'!E38,'Natl American'!E38,'National Heritage'!E38,'Old Colony Life'!E38,Statesman!E38,'Summit National'!E38,Universe!E38)</f>
        <v>0</v>
      </c>
      <c r="F38" s="6">
        <f t="shared" si="0"/>
        <v>-130422.02999999952</v>
      </c>
      <c r="H38" s="7" t="s">
        <v>258</v>
      </c>
      <c r="I38" s="8">
        <f>+summary!L63</f>
        <v>2502801.8328585126</v>
      </c>
    </row>
    <row r="39" spans="1:9" ht="12.75">
      <c r="A39" s="37" t="s">
        <v>55</v>
      </c>
      <c r="B39" s="6">
        <f>SUM('American Chambers'!B39,'American Integrity'!B39,'amer life asr'!B39,'Amer Std Life Acc'!B39,AmerWstrn!B39,'AMS Life'!B39,'Andrew Jackson'!B39,centennial!B39,'coastal states'!B39,'Confed Life (CLIC)'!B39,'Confed Life &amp; Annty (CLIAC)'!B39,'Consumers United'!B39,'Cont Invstrs'!B39,'Corporate Life'!B39,'Diamond Benefits'!B39,'EBL Life'!B39,'Family Guaranty'!B39,'Farmers&amp;Ranchers'!B39,fbl!B39,,'First Natl(Thrnr)'!B39,'Franklin American'!B39,'Franklin Protective'!B39)+SUM('George Washington'!B39,'Guarantee Security'!B39,'Inter-American'!B39,'International Fin'!B39,'Investment Life of America'!B39,'Investors Equity'!B39,'Kentucky Central'!B39,Midcontinent!B39,'Midwest Life'!B39,'Mutual Security'!B39,'National Affiliated'!B39,'Natl American'!B39,'National Heritage'!B39,'Old Colony Life'!B39,Statesman!B39,'Summit National'!B39,Universe!B39)</f>
        <v>15866947.31319579</v>
      </c>
      <c r="C39" s="6">
        <f>SUM('American Chambers'!C39,'American Integrity'!C39,'amer life asr'!C39,'Amer Std Life Acc'!C39,AmerWstrn!C39,'AMS Life'!C39,'Andrew Jackson'!C39,centennial!C39,'coastal states'!C39,'Confed Life (CLIC)'!C39,'Confed Life &amp; Annty (CLIAC)'!C39,'Consumers United'!C39,'Cont Invstrs'!C39,'Corporate Life'!C39,'Diamond Benefits'!C39,'EBL Life'!C39,'Family Guaranty'!C39,'Farmers&amp;Ranchers'!C39,fbl!C39,,'First Natl(Thrnr)'!C39,'Franklin American'!C39,'Franklin Protective'!C39)+SUM('George Washington'!C39,'Guarantee Security'!C39,'Inter-American'!C39,'International Fin'!C39,'Investment Life of America'!C39,'Investors Equity'!C39,'Kentucky Central'!C39,Midcontinent!C39,'Midwest Life'!C39,'Mutual Security'!C39,'National Affiliated'!C39,'Natl American'!C39,'National Heritage'!C39,'Old Colony Life'!C39,Statesman!C39,'Summit National'!C39,Universe!C39)</f>
        <v>13943811.763862418</v>
      </c>
      <c r="D39" s="6">
        <f>SUM('American Chambers'!D39,'American Integrity'!D39,'amer life asr'!D39,'Amer Std Life Acc'!D39,AmerWstrn!D39,'AMS Life'!D39,'Andrew Jackson'!D39,centennial!D39,'coastal states'!D39,'Confed Life (CLIC)'!D39,'Confed Life &amp; Annty (CLIAC)'!D39,'Consumers United'!D39,'Cont Invstrs'!D39,'Corporate Life'!D39,'Diamond Benefits'!D39,'EBL Life'!D39,'Family Guaranty'!D39,'Farmers&amp;Ranchers'!D39,fbl!D39,,'First Natl(Thrnr)'!D39,'Franklin American'!D39,'Franklin Protective'!D39)+SUM('George Washington'!D39,'Guarantee Security'!D39,'Inter-American'!D39,'International Fin'!D39,'Investment Life of America'!D39,'Investors Equity'!D39,'Kentucky Central'!D39,Midcontinent!D39,'Midwest Life'!D39,'Mutual Security'!D39,'National Affiliated'!D39,'Natl American'!D39,'National Heritage'!D39,'Old Colony Life'!D39,Statesman!D39,'Summit National'!D39,Universe!D39)</f>
        <v>1187673.6333812245</v>
      </c>
      <c r="E39" s="6">
        <f>SUM('American Chambers'!E39,'American Integrity'!E39,'amer life asr'!E39,'Amer Std Life Acc'!E39,AmerWstrn!E39,'AMS Life'!E39,'Andrew Jackson'!E39,centennial!E39,'coastal states'!E39,'Confed Life (CLIC)'!E39,'Confed Life &amp; Annty (CLIAC)'!E39,'Consumers United'!E39,'Cont Invstrs'!E39,'Corporate Life'!E39,'Diamond Benefits'!E39,'EBL Life'!E39,'Family Guaranty'!E39,'Farmers&amp;Ranchers'!E39,fbl!E39,,'First Natl(Thrnr)'!E39,'Franklin American'!E39,'Franklin Protective'!E39)+SUM('George Washington'!E39,'Guarantee Security'!E39,'Inter-American'!E39,'International Fin'!E39,'Investment Life of America'!E39,'Investors Equity'!E39,'Kentucky Central'!E39,Midcontinent!E39,'Midwest Life'!E39,'Mutual Security'!E39,'National Affiliated'!E39,'Natl American'!E39,'National Heritage'!E39,'Old Colony Life'!E39,Statesman!E39,'Summit National'!E39,Universe!E39)</f>
        <v>220521.7853701667</v>
      </c>
      <c r="F39" s="6">
        <f t="shared" si="0"/>
        <v>31218954.4958096</v>
      </c>
      <c r="H39" s="7" t="s">
        <v>231</v>
      </c>
      <c r="I39" s="6">
        <f>+summary!L64</f>
        <v>20472104.108142164</v>
      </c>
    </row>
    <row r="40" spans="1:9" ht="12.75">
      <c r="A40" s="37" t="s">
        <v>56</v>
      </c>
      <c r="B40" s="6">
        <f>SUM('American Chambers'!B40,'American Integrity'!B40,'amer life asr'!B40,'Amer Std Life Acc'!B40,AmerWstrn!B40,'AMS Life'!B40,'Andrew Jackson'!B40,centennial!B40,'coastal states'!B40,'Confed Life (CLIC)'!B40,'Confed Life &amp; Annty (CLIAC)'!B40,'Consumers United'!B40,'Cont Invstrs'!B40,'Corporate Life'!B40,'Diamond Benefits'!B40,'EBL Life'!B40,'Family Guaranty'!B40,'Farmers&amp;Ranchers'!B40,fbl!B40,,'First Natl(Thrnr)'!B40,'Franklin American'!B40,'Franklin Protective'!B40)+SUM('George Washington'!B40,'Guarantee Security'!B40,'Inter-American'!B40,'International Fin'!B40,'Investment Life of America'!B40,'Investors Equity'!B40,'Kentucky Central'!B40,Midcontinent!B40,'Midwest Life'!B40,'Mutual Security'!B40,'National Affiliated'!B40,'Natl American'!B40,'National Heritage'!B40,'Old Colony Life'!B40,Statesman!B40,'Summit National'!B40,Universe!B40)</f>
        <v>950242.6168433697</v>
      </c>
      <c r="C40" s="6">
        <f>SUM('American Chambers'!C40,'American Integrity'!C40,'amer life asr'!C40,'Amer Std Life Acc'!C40,AmerWstrn!C40,'AMS Life'!C40,'Andrew Jackson'!C40,centennial!C40,'coastal states'!C40,'Confed Life (CLIC)'!C40,'Confed Life &amp; Annty (CLIAC)'!C40,'Consumers United'!C40,'Cont Invstrs'!C40,'Corporate Life'!C40,'Diamond Benefits'!C40,'EBL Life'!C40,'Family Guaranty'!C40,'Farmers&amp;Ranchers'!C40,fbl!C40,,'First Natl(Thrnr)'!C40,'Franklin American'!C40,'Franklin Protective'!C40)+SUM('George Washington'!C40,'Guarantee Security'!C40,'Inter-American'!C40,'International Fin'!C40,'Investment Life of America'!C40,'Investors Equity'!C40,'Kentucky Central'!C40,Midcontinent!C40,'Midwest Life'!C40,'Mutual Security'!C40,'National Affiliated'!C40,'Natl American'!C40,'National Heritage'!C40,'Old Colony Life'!C40,Statesman!C40,'Summit National'!C40,Universe!C40)</f>
        <v>2297539.8853957895</v>
      </c>
      <c r="D40" s="6">
        <f>SUM('American Chambers'!D40,'American Integrity'!D40,'amer life asr'!D40,'Amer Std Life Acc'!D40,AmerWstrn!D40,'AMS Life'!D40,'Andrew Jackson'!D40,centennial!D40,'coastal states'!D40,'Confed Life (CLIC)'!D40,'Confed Life &amp; Annty (CLIAC)'!D40,'Consumers United'!D40,'Cont Invstrs'!D40,'Corporate Life'!D40,'Diamond Benefits'!D40,'EBL Life'!D40,'Family Guaranty'!D40,'Farmers&amp;Ranchers'!D40,fbl!D40,,'First Natl(Thrnr)'!D40,'Franklin American'!D40,'Franklin Protective'!D40)+SUM('George Washington'!D40,'Guarantee Security'!D40,'Inter-American'!D40,'International Fin'!D40,'Investment Life of America'!D40,'Investors Equity'!D40,'Kentucky Central'!D40,Midcontinent!D40,'Midwest Life'!D40,'Mutual Security'!D40,'National Affiliated'!D40,'Natl American'!D40,'National Heritage'!D40,'Old Colony Life'!D40,Statesman!D40,'Summit National'!D40,Universe!D40)</f>
        <v>2523496.715031439</v>
      </c>
      <c r="E40" s="6">
        <f>SUM('American Chambers'!E40,'American Integrity'!E40,'amer life asr'!E40,'Amer Std Life Acc'!E40,AmerWstrn!E40,'AMS Life'!E40,'Andrew Jackson'!E40,centennial!E40,'coastal states'!E40,'Confed Life (CLIC)'!E40,'Confed Life &amp; Annty (CLIAC)'!E40,'Consumers United'!E40,'Cont Invstrs'!E40,'Corporate Life'!E40,'Diamond Benefits'!E40,'EBL Life'!E40,'Family Guaranty'!E40,'Farmers&amp;Ranchers'!E40,fbl!E40,,'First Natl(Thrnr)'!E40,'Franklin American'!E40,'Franklin Protective'!E40)+SUM('George Washington'!E40,'Guarantee Security'!E40,'Inter-American'!E40,'International Fin'!E40,'Investment Life of America'!E40,'Investors Equity'!E40,'Kentucky Central'!E40,Midcontinent!E40,'Midwest Life'!E40,'Mutual Security'!E40,'National Affiliated'!E40,'Natl American'!E40,'National Heritage'!E40,'Old Colony Life'!E40,Statesman!E40,'Summit National'!E40,Universe!E40)</f>
        <v>0</v>
      </c>
      <c r="F40" s="6">
        <f t="shared" si="0"/>
        <v>5771279.217270598</v>
      </c>
      <c r="H40" s="7" t="s">
        <v>159</v>
      </c>
      <c r="I40" s="6">
        <f>+summary!L65</f>
        <v>188257199.76000002</v>
      </c>
    </row>
    <row r="41" spans="1:9" ht="12.75">
      <c r="A41" s="37" t="s">
        <v>57</v>
      </c>
      <c r="B41" s="6">
        <f>SUM('American Chambers'!B41,'American Integrity'!B41,'amer life asr'!B41,'Amer Std Life Acc'!B41,AmerWstrn!B41,'AMS Life'!B41,'Andrew Jackson'!B41,centennial!B41,'coastal states'!B41,'Confed Life (CLIC)'!B41,'Confed Life &amp; Annty (CLIAC)'!B41,'Consumers United'!B41,'Cont Invstrs'!B41,'Corporate Life'!B41,'Diamond Benefits'!B41,'EBL Life'!B41,'Family Guaranty'!B41,'Farmers&amp;Ranchers'!B41,fbl!B41,,'First Natl(Thrnr)'!B41,'Franklin American'!B41,'Franklin Protective'!B41)+SUM('George Washington'!B41,'Guarantee Security'!B41,'Inter-American'!B41,'International Fin'!B41,'Investment Life of America'!B41,'Investors Equity'!B41,'Kentucky Central'!B41,Midcontinent!B41,'Midwest Life'!B41,'Mutual Security'!B41,'National Affiliated'!B41,'Natl American'!B41,'National Heritage'!B41,'Old Colony Life'!B41,Statesman!B41,'Summit National'!B41,Universe!B41)</f>
        <v>8009737.195325552</v>
      </c>
      <c r="C41" s="6">
        <f>SUM('American Chambers'!C41,'American Integrity'!C41,'amer life asr'!C41,'Amer Std Life Acc'!C41,AmerWstrn!C41,'AMS Life'!C41,'Andrew Jackson'!C41,centennial!C41,'coastal states'!C41,'Confed Life (CLIC)'!C41,'Confed Life &amp; Annty (CLIAC)'!C41,'Consumers United'!C41,'Cont Invstrs'!C41,'Corporate Life'!C41,'Diamond Benefits'!C41,'EBL Life'!C41,'Family Guaranty'!C41,'Farmers&amp;Ranchers'!C41,fbl!C41,,'First Natl(Thrnr)'!C41,'Franklin American'!C41,'Franklin Protective'!C41)+SUM('George Washington'!C41,'Guarantee Security'!C41,'Inter-American'!C41,'International Fin'!C41,'Investment Life of America'!C41,'Investors Equity'!C41,'Kentucky Central'!C41,Midcontinent!C41,'Midwest Life'!C41,'Mutual Security'!C41,'National Affiliated'!C41,'Natl American'!C41,'National Heritage'!C41,'Old Colony Life'!C41,Statesman!C41,'Summit National'!C41,Universe!C41)</f>
        <v>17158586.842634268</v>
      </c>
      <c r="D41" s="6">
        <f>SUM('American Chambers'!D41,'American Integrity'!D41,'amer life asr'!D41,'Amer Std Life Acc'!D41,AmerWstrn!D41,'AMS Life'!D41,'Andrew Jackson'!D41,centennial!D41,'coastal states'!D41,'Confed Life (CLIC)'!D41,'Confed Life &amp; Annty (CLIAC)'!D41,'Consumers United'!D41,'Cont Invstrs'!D41,'Corporate Life'!D41,'Diamond Benefits'!D41,'EBL Life'!D41,'Family Guaranty'!D41,'Farmers&amp;Ranchers'!D41,fbl!D41,,'First Natl(Thrnr)'!D41,'Franklin American'!D41,'Franklin Protective'!D41)+SUM('George Washington'!D41,'Guarantee Security'!D41,'Inter-American'!D41,'International Fin'!D41,'Investment Life of America'!D41,'Investors Equity'!D41,'Kentucky Central'!D41,Midcontinent!D41,'Midwest Life'!D41,'Mutual Security'!D41,'National Affiliated'!D41,'Natl American'!D41,'National Heritage'!D41,'Old Colony Life'!D41,Statesman!D41,'Summit National'!D41,Universe!D41)</f>
        <v>7567611.414676763</v>
      </c>
      <c r="E41" s="6">
        <f>SUM('American Chambers'!E41,'American Integrity'!E41,'amer life asr'!E41,'Amer Std Life Acc'!E41,AmerWstrn!E41,'AMS Life'!E41,'Andrew Jackson'!E41,centennial!E41,'coastal states'!E41,'Confed Life (CLIC)'!E41,'Confed Life &amp; Annty (CLIAC)'!E41,'Consumers United'!E41,'Cont Invstrs'!E41,'Corporate Life'!E41,'Diamond Benefits'!E41,'EBL Life'!E41,'Family Guaranty'!E41,'Farmers&amp;Ranchers'!E41,fbl!E41,,'First Natl(Thrnr)'!E41,'Franklin American'!E41,'Franklin Protective'!E41)+SUM('George Washington'!E41,'Guarantee Security'!E41,'Inter-American'!E41,'International Fin'!E41,'Investment Life of America'!E41,'Investors Equity'!E41,'Kentucky Central'!E41,Midcontinent!E41,'Midwest Life'!E41,'Mutual Security'!E41,'National Affiliated'!E41,'Natl American'!E41,'National Heritage'!E41,'Old Colony Life'!E41,Statesman!E41,'Summit National'!E41,Universe!E41)</f>
        <v>499507.12955134094</v>
      </c>
      <c r="F41" s="6">
        <f t="shared" si="0"/>
        <v>33235442.582187925</v>
      </c>
      <c r="H41" s="7" t="s">
        <v>178</v>
      </c>
      <c r="I41" s="6">
        <f>+summary!L66</f>
        <v>12411668.869999927</v>
      </c>
    </row>
    <row r="42" spans="1:9" ht="12.75">
      <c r="A42" s="37" t="s">
        <v>58</v>
      </c>
      <c r="B42" s="6">
        <f>SUM('American Chambers'!B42,'American Integrity'!B42,'amer life asr'!B42,'Amer Std Life Acc'!B42,AmerWstrn!B42,'AMS Life'!B42,'Andrew Jackson'!B42,centennial!B42,'coastal states'!B42,'Confed Life (CLIC)'!B42,'Confed Life &amp; Annty (CLIAC)'!B42,'Consumers United'!B42,'Cont Invstrs'!B42,'Corporate Life'!B42,'Diamond Benefits'!B42,'EBL Life'!B42,'Family Guaranty'!B42,'Farmers&amp;Ranchers'!B42,fbl!B42,,'First Natl(Thrnr)'!B42,'Franklin American'!B42,'Franklin Protective'!B42)+SUM('George Washington'!B42,'Guarantee Security'!B42,'Inter-American'!B42,'International Fin'!B42,'Investment Life of America'!B42,'Investors Equity'!B42,'Kentucky Central'!B42,Midcontinent!B42,'Midwest Life'!B42,'Mutual Security'!B42,'National Affiliated'!B42,'Natl American'!B42,'National Heritage'!B42,'Old Colony Life'!B42,Statesman!B42,'Summit National'!B42,Universe!B42)</f>
        <v>8294876.340113286</v>
      </c>
      <c r="C42" s="6">
        <f>SUM('American Chambers'!C42,'American Integrity'!C42,'amer life asr'!C42,'Amer Std Life Acc'!C42,AmerWstrn!C42,'AMS Life'!C42,'Andrew Jackson'!C42,centennial!C42,'coastal states'!C42,'Confed Life (CLIC)'!C42,'Confed Life &amp; Annty (CLIAC)'!C42,'Consumers United'!C42,'Cont Invstrs'!C42,'Corporate Life'!C42,'Diamond Benefits'!C42,'EBL Life'!C42,'Family Guaranty'!C42,'Farmers&amp;Ranchers'!C42,fbl!C42,,'First Natl(Thrnr)'!C42,'Franklin American'!C42,'Franklin Protective'!C42)+SUM('George Washington'!C42,'Guarantee Security'!C42,'Inter-American'!C42,'International Fin'!C42,'Investment Life of America'!C42,'Investors Equity'!C42,'Kentucky Central'!C42,Midcontinent!C42,'Midwest Life'!C42,'Mutual Security'!C42,'National Affiliated'!C42,'Natl American'!C42,'National Heritage'!C42,'Old Colony Life'!C42,Statesman!C42,'Summit National'!C42,Universe!C42)</f>
        <v>9484858.17467272</v>
      </c>
      <c r="D42" s="6">
        <f>SUM('American Chambers'!D42,'American Integrity'!D42,'amer life asr'!D42,'Amer Std Life Acc'!D42,AmerWstrn!D42,'AMS Life'!D42,'Andrew Jackson'!D42,centennial!D42,'coastal states'!D42,'Confed Life (CLIC)'!D42,'Confed Life &amp; Annty (CLIAC)'!D42,'Consumers United'!D42,'Cont Invstrs'!D42,'Corporate Life'!D42,'Diamond Benefits'!D42,'EBL Life'!D42,'Family Guaranty'!D42,'Farmers&amp;Ranchers'!D42,fbl!D42,,'First Natl(Thrnr)'!D42,'Franklin American'!D42,'Franklin Protective'!D42)+SUM('George Washington'!D42,'Guarantee Security'!D42,'Inter-American'!D42,'International Fin'!D42,'Investment Life of America'!D42,'Investors Equity'!D42,'Kentucky Central'!D42,Midcontinent!D42,'Midwest Life'!D42,'Mutual Security'!D42,'National Affiliated'!D42,'Natl American'!D42,'National Heritage'!D42,'Old Colony Life'!D42,Statesman!D42,'Summit National'!D42,Universe!D42)</f>
        <v>6188164.482537612</v>
      </c>
      <c r="E42" s="6">
        <f>SUM('American Chambers'!E42,'American Integrity'!E42,'amer life asr'!E42,'Amer Std Life Acc'!E42,AmerWstrn!E42,'AMS Life'!E42,'Andrew Jackson'!E42,centennial!E42,'coastal states'!E42,'Confed Life (CLIC)'!E42,'Confed Life &amp; Annty (CLIAC)'!E42,'Consumers United'!E42,'Cont Invstrs'!E42,'Corporate Life'!E42,'Diamond Benefits'!E42,'EBL Life'!E42,'Family Guaranty'!E42,'Farmers&amp;Ranchers'!E42,fbl!E42,,'First Natl(Thrnr)'!E42,'Franklin American'!E42,'Franklin Protective'!E42)+SUM('George Washington'!E42,'Guarantee Security'!E42,'Inter-American'!E42,'International Fin'!E42,'Investment Life of America'!E42,'Investors Equity'!E42,'Kentucky Central'!E42,Midcontinent!E42,'Midwest Life'!E42,'Mutual Security'!E42,'National Affiliated'!E42,'Natl American'!E42,'National Heritage'!E42,'Old Colony Life'!E42,Statesman!E42,'Summit National'!E42,Universe!E42)</f>
        <v>0</v>
      </c>
      <c r="F42" s="6">
        <f t="shared" si="0"/>
        <v>23967898.997323617</v>
      </c>
      <c r="H42" s="37" t="s">
        <v>305</v>
      </c>
      <c r="I42" s="6">
        <f>+summary!L67</f>
        <v>6849416.76</v>
      </c>
    </row>
    <row r="43" spans="1:9" ht="12.75">
      <c r="A43" s="37" t="s">
        <v>59</v>
      </c>
      <c r="B43" s="6">
        <f>SUM('American Chambers'!B43,'American Integrity'!B43,'amer life asr'!B43,'Amer Std Life Acc'!B43,AmerWstrn!B43,'AMS Life'!B43,'Andrew Jackson'!B43,centennial!B43,'coastal states'!B43,'Confed Life (CLIC)'!B43,'Confed Life &amp; Annty (CLIAC)'!B43,'Consumers United'!B43,'Cont Invstrs'!B43,'Corporate Life'!B43,'Diamond Benefits'!B43,'EBL Life'!B43,'Family Guaranty'!B43,'Farmers&amp;Ranchers'!B43,fbl!B43,,'First Natl(Thrnr)'!B43,'Franklin American'!B43,'Franklin Protective'!B43)+SUM('George Washington'!B43,'Guarantee Security'!B43,'Inter-American'!B43,'International Fin'!B43,'Investment Life of America'!B43,'Investors Equity'!B43,'Kentucky Central'!B43,Midcontinent!B43,'Midwest Life'!B43,'Mutual Security'!B43,'National Affiliated'!B43,'Natl American'!B43,'National Heritage'!B43,'Old Colony Life'!B43,Statesman!B43,'Summit National'!B43,Universe!B43)</f>
        <v>2047223.8083757218</v>
      </c>
      <c r="C43" s="6">
        <f>SUM('American Chambers'!C43,'American Integrity'!C43,'amer life asr'!C43,'Amer Std Life Acc'!C43,AmerWstrn!C43,'AMS Life'!C43,'Andrew Jackson'!C43,centennial!C43,'coastal states'!C43,'Confed Life (CLIC)'!C43,'Confed Life &amp; Annty (CLIAC)'!C43,'Consumers United'!C43,'Cont Invstrs'!C43,'Corporate Life'!C43,'Diamond Benefits'!C43,'EBL Life'!C43,'Family Guaranty'!C43,'Farmers&amp;Ranchers'!C43,fbl!C43,,'First Natl(Thrnr)'!C43,'Franklin American'!C43,'Franklin Protective'!C43)+SUM('George Washington'!C43,'Guarantee Security'!C43,'Inter-American'!C43,'International Fin'!C43,'Investment Life of America'!C43,'Investors Equity'!C43,'Kentucky Central'!C43,Midcontinent!C43,'Midwest Life'!C43,'Mutual Security'!C43,'National Affiliated'!C43,'Natl American'!C43,'National Heritage'!C43,'Old Colony Life'!C43,Statesman!C43,'Summit National'!C43,Universe!C43)</f>
        <v>2157606.014997291</v>
      </c>
      <c r="D43" s="6">
        <f>SUM('American Chambers'!D43,'American Integrity'!D43,'amer life asr'!D43,'Amer Std Life Acc'!D43,AmerWstrn!D43,'AMS Life'!D43,'Andrew Jackson'!D43,centennial!D43,'coastal states'!D43,'Confed Life (CLIC)'!D43,'Confed Life &amp; Annty (CLIAC)'!D43,'Consumers United'!D43,'Cont Invstrs'!D43,'Corporate Life'!D43,'Diamond Benefits'!D43,'EBL Life'!D43,'Family Guaranty'!D43,'Farmers&amp;Ranchers'!D43,fbl!D43,,'First Natl(Thrnr)'!D43,'Franklin American'!D43,'Franklin Protective'!D43)+SUM('George Washington'!D43,'Guarantee Security'!D43,'Inter-American'!D43,'International Fin'!D43,'Investment Life of America'!D43,'Investors Equity'!D43,'Kentucky Central'!D43,Midcontinent!D43,'Midwest Life'!D43,'Mutual Security'!D43,'National Affiliated'!D43,'Natl American'!D43,'National Heritage'!D43,'Old Colony Life'!D43,Statesman!D43,'Summit National'!D43,Universe!D43)</f>
        <v>1602426.298083115</v>
      </c>
      <c r="E43" s="6">
        <f>SUM('American Chambers'!E43,'American Integrity'!E43,'amer life asr'!E43,'Amer Std Life Acc'!E43,AmerWstrn!E43,'AMS Life'!E43,'Andrew Jackson'!E43,centennial!E43,'coastal states'!E43,'Confed Life (CLIC)'!E43,'Confed Life &amp; Annty (CLIAC)'!E43,'Consumers United'!E43,'Cont Invstrs'!E43,'Corporate Life'!E43,'Diamond Benefits'!E43,'EBL Life'!E43,'Family Guaranty'!E43,'Farmers&amp;Ranchers'!E43,fbl!E43,,'First Natl(Thrnr)'!E43,'Franklin American'!E43,'Franklin Protective'!E43)+SUM('George Washington'!E43,'Guarantee Security'!E43,'Inter-American'!E43,'International Fin'!E43,'Investment Life of America'!E43,'Investors Equity'!E43,'Kentucky Central'!E43,Midcontinent!E43,'Midwest Life'!E43,'Mutual Security'!E43,'National Affiliated'!E43,'Natl American'!E43,'National Heritage'!E43,'Old Colony Life'!E43,Statesman!E43,'Summit National'!E43,Universe!E43)</f>
        <v>0</v>
      </c>
      <c r="F43" s="6">
        <f t="shared" si="0"/>
        <v>5807256.121456128</v>
      </c>
      <c r="H43" s="7" t="s">
        <v>181</v>
      </c>
      <c r="I43" s="6">
        <f>+summary!L68</f>
        <v>42647852.96999999</v>
      </c>
    </row>
    <row r="44" spans="1:9" ht="12.75">
      <c r="A44" s="37" t="s">
        <v>60</v>
      </c>
      <c r="B44" s="6">
        <f>SUM('American Chambers'!B44,'American Integrity'!B44,'amer life asr'!B44,'Amer Std Life Acc'!B44,AmerWstrn!B44,'AMS Life'!B44,'Andrew Jackson'!B44,centennial!B44,'coastal states'!B44,'Confed Life (CLIC)'!B44,'Confed Life &amp; Annty (CLIAC)'!B44,'Consumers United'!B44,'Cont Invstrs'!B44,'Corporate Life'!B44,'Diamond Benefits'!B44,'EBL Life'!B44,'Family Guaranty'!B44,'Farmers&amp;Ranchers'!B44,fbl!B44,,'First Natl(Thrnr)'!B44,'Franklin American'!B44,'Franklin Protective'!B44)+SUM('George Washington'!B44,'Guarantee Security'!B44,'Inter-American'!B44,'International Fin'!B44,'Investment Life of America'!B44,'Investors Equity'!B44,'Kentucky Central'!B44,Midcontinent!B44,'Midwest Life'!B44,'Mutual Security'!B44,'National Affiliated'!B44,'Natl American'!B44,'National Heritage'!B44,'Old Colony Life'!B44,Statesman!B44,'Summit National'!B44,Universe!B44)</f>
        <v>23237386.912137672</v>
      </c>
      <c r="C44" s="6">
        <f>SUM('American Chambers'!C44,'American Integrity'!C44,'amer life asr'!C44,'Amer Std Life Acc'!C44,AmerWstrn!C44,'AMS Life'!C44,'Andrew Jackson'!C44,centennial!C44,'coastal states'!C44,'Confed Life (CLIC)'!C44,'Confed Life &amp; Annty (CLIAC)'!C44,'Consumers United'!C44,'Cont Invstrs'!C44,'Corporate Life'!C44,'Diamond Benefits'!C44,'EBL Life'!C44,'Family Guaranty'!C44,'Farmers&amp;Ranchers'!C44,fbl!C44,,'First Natl(Thrnr)'!C44,'Franklin American'!C44,'Franklin Protective'!C44)+SUM('George Washington'!C44,'Guarantee Security'!C44,'Inter-American'!C44,'International Fin'!C44,'Investment Life of America'!C44,'Investors Equity'!C44,'Kentucky Central'!C44,Midcontinent!C44,'Midwest Life'!C44,'Mutual Security'!C44,'National Affiliated'!C44,'Natl American'!C44,'National Heritage'!C44,'Old Colony Life'!C44,Statesman!C44,'Summit National'!C44,Universe!C44)</f>
        <v>227246650.96161848</v>
      </c>
      <c r="D44" s="6">
        <f>SUM('American Chambers'!D44,'American Integrity'!D44,'amer life asr'!D44,'Amer Std Life Acc'!D44,AmerWstrn!D44,'AMS Life'!D44,'Andrew Jackson'!D44,centennial!D44,'coastal states'!D44,'Confed Life (CLIC)'!D44,'Confed Life &amp; Annty (CLIAC)'!D44,'Consumers United'!D44,'Cont Invstrs'!D44,'Corporate Life'!D44,'Diamond Benefits'!D44,'EBL Life'!D44,'Family Guaranty'!D44,'Farmers&amp;Ranchers'!D44,fbl!D44,,'First Natl(Thrnr)'!D44,'Franklin American'!D44,'Franklin Protective'!D44)+SUM('George Washington'!D44,'Guarantee Security'!D44,'Inter-American'!D44,'International Fin'!D44,'Investment Life of America'!D44,'Investors Equity'!D44,'Kentucky Central'!D44,Midcontinent!D44,'Midwest Life'!D44,'Mutual Security'!D44,'National Affiliated'!D44,'Natl American'!D44,'National Heritage'!D44,'Old Colony Life'!D44,Statesman!D44,'Summit National'!D44,Universe!D44)</f>
        <v>1087586.7764750773</v>
      </c>
      <c r="E44" s="6">
        <f>SUM('American Chambers'!E44,'American Integrity'!E44,'amer life asr'!E44,'Amer Std Life Acc'!E44,AmerWstrn!E44,'AMS Life'!E44,'Andrew Jackson'!E44,centennial!E44,'coastal states'!E44,'Confed Life (CLIC)'!E44,'Confed Life &amp; Annty (CLIAC)'!E44,'Consumers United'!E44,'Cont Invstrs'!E44,'Corporate Life'!E44,'Diamond Benefits'!E44,'EBL Life'!E44,'Family Guaranty'!E44,'Farmers&amp;Ranchers'!E44,fbl!E44,,'First Natl(Thrnr)'!E44,'Franklin American'!E44,'Franklin Protective'!E44)+SUM('George Washington'!E44,'Guarantee Security'!E44,'Inter-American'!E44,'International Fin'!E44,'Investment Life of America'!E44,'Investors Equity'!E44,'Kentucky Central'!E44,Midcontinent!E44,'Midwest Life'!E44,'Mutual Security'!E44,'National Affiliated'!E44,'Natl American'!E44,'National Heritage'!E44,'Old Colony Life'!E44,Statesman!E44,'Summit National'!E44,Universe!E44)</f>
        <v>1537390.5633946978</v>
      </c>
      <c r="F44" s="6">
        <f t="shared" si="0"/>
        <v>253109015.21362594</v>
      </c>
      <c r="H44" s="7" t="s">
        <v>154</v>
      </c>
      <c r="I44" s="8">
        <f>+summary!L69</f>
        <v>8591331.148</v>
      </c>
    </row>
    <row r="45" spans="1:6" ht="12.75">
      <c r="A45" s="37" t="s">
        <v>61</v>
      </c>
      <c r="B45" s="6">
        <f>SUM('American Chambers'!B45,'American Integrity'!B45,'amer life asr'!B45,'Amer Std Life Acc'!B45,AmerWstrn!B45,'AMS Life'!B45,'Andrew Jackson'!B45,centennial!B45,'coastal states'!B45,'Confed Life (CLIC)'!B45,'Confed Life &amp; Annty (CLIAC)'!B45,'Consumers United'!B45,'Cont Invstrs'!B45,'Corporate Life'!B45,'Diamond Benefits'!B45,'EBL Life'!B45,'Family Guaranty'!B45,'Farmers&amp;Ranchers'!B45,fbl!B45,,'First Natl(Thrnr)'!B45,'Franklin American'!B45,'Franklin Protective'!B45)+SUM('George Washington'!B45,'Guarantee Security'!B45,'Inter-American'!B45,'International Fin'!B45,'Investment Life of America'!B45,'Investors Equity'!B45,'Kentucky Central'!B45,Midcontinent!B45,'Midwest Life'!B45,'Mutual Security'!B45,'National Affiliated'!B45,'Natl American'!B45,'National Heritage'!B45,'Old Colony Life'!B45,Statesman!B45,'Summit National'!B45,Universe!B45)</f>
        <v>15108</v>
      </c>
      <c r="C45" s="6">
        <f>SUM('American Chambers'!C45,'American Integrity'!C45,'amer life asr'!C45,'Amer Std Life Acc'!C45,AmerWstrn!C45,'AMS Life'!C45,'Andrew Jackson'!C45,centennial!C45,'coastal states'!C45,'Confed Life (CLIC)'!C45,'Confed Life &amp; Annty (CLIAC)'!C45,'Consumers United'!C45,'Cont Invstrs'!C45,'Corporate Life'!C45,'Diamond Benefits'!C45,'EBL Life'!C45,'Family Guaranty'!C45,'Farmers&amp;Ranchers'!C45,fbl!C45,,'First Natl(Thrnr)'!C45,'Franklin American'!C45,'Franklin Protective'!C45)+SUM('George Washington'!C45,'Guarantee Security'!C45,'Inter-American'!C45,'International Fin'!C45,'Investment Life of America'!C45,'Investors Equity'!C45,'Kentucky Central'!C45,Midcontinent!C45,'Midwest Life'!C45,'Mutual Security'!C45,'National Affiliated'!C45,'Natl American'!C45,'National Heritage'!C45,'Old Colony Life'!C45,Statesman!C45,'Summit National'!C45,Universe!C45)</f>
        <v>157.7653960514111</v>
      </c>
      <c r="D45" s="6">
        <f>SUM('American Chambers'!D45,'American Integrity'!D45,'amer life asr'!D45,'Amer Std Life Acc'!D45,AmerWstrn!D45,'AMS Life'!D45,'Andrew Jackson'!D45,centennial!D45,'coastal states'!D45,'Confed Life (CLIC)'!D45,'Confed Life &amp; Annty (CLIAC)'!D45,'Consumers United'!D45,'Cont Invstrs'!D45,'Corporate Life'!D45,'Diamond Benefits'!D45,'EBL Life'!D45,'Family Guaranty'!D45,'Farmers&amp;Ranchers'!D45,fbl!D45,,'First Natl(Thrnr)'!D45,'Franklin American'!D45,'Franklin Protective'!D45)+SUM('George Washington'!D45,'Guarantee Security'!D45,'Inter-American'!D45,'International Fin'!D45,'Investment Life of America'!D45,'Investors Equity'!D45,'Kentucky Central'!D45,Midcontinent!D45,'Midwest Life'!D45,'Mutual Security'!D45,'National Affiliated'!D45,'Natl American'!D45,'National Heritage'!D45,'Old Colony Life'!D45,Statesman!D45,'Summit National'!D45,Universe!D45)</f>
        <v>-7232.2532292770775</v>
      </c>
      <c r="E45" s="6">
        <f>SUM('American Chambers'!E45,'American Integrity'!E45,'amer life asr'!E45,'Amer Std Life Acc'!E45,AmerWstrn!E45,'AMS Life'!E45,'Andrew Jackson'!E45,centennial!E45,'coastal states'!E45,'Confed Life (CLIC)'!E45,'Confed Life &amp; Annty (CLIAC)'!E45,'Consumers United'!E45,'Cont Invstrs'!E45,'Corporate Life'!E45,'Diamond Benefits'!E45,'EBL Life'!E45,'Family Guaranty'!E45,'Farmers&amp;Ranchers'!E45,fbl!E45,,'First Natl(Thrnr)'!E45,'Franklin American'!E45,'Franklin Protective'!E45)+SUM('George Washington'!E45,'Guarantee Security'!E45,'Inter-American'!E45,'International Fin'!E45,'Investment Life of America'!E45,'Investors Equity'!E45,'Kentucky Central'!E45,Midcontinent!E45,'Midwest Life'!E45,'Mutual Security'!E45,'National Affiliated'!E45,'Natl American'!E45,'National Heritage'!E45,'Old Colony Life'!E45,Statesman!E45,'Summit National'!E45,Universe!E45)</f>
        <v>0</v>
      </c>
      <c r="F45" s="6">
        <f t="shared" si="0"/>
        <v>8033.512166774333</v>
      </c>
    </row>
    <row r="46" spans="1:9" ht="12.75">
      <c r="A46" s="37" t="s">
        <v>62</v>
      </c>
      <c r="B46" s="6">
        <f>SUM('American Chambers'!B46,'American Integrity'!B46,'amer life asr'!B46,'Amer Std Life Acc'!B46,AmerWstrn!B46,'AMS Life'!B46,'Andrew Jackson'!B46,centennial!B46,'coastal states'!B46,'Confed Life (CLIC)'!B46,'Confed Life &amp; Annty (CLIAC)'!B46,'Consumers United'!B46,'Cont Invstrs'!B46,'Corporate Life'!B46,'Diamond Benefits'!B46,'EBL Life'!B46,'Family Guaranty'!B46,'Farmers&amp;Ranchers'!B46,fbl!B46,,'First Natl(Thrnr)'!B46,'Franklin American'!B46,'Franklin Protective'!B46)+SUM('George Washington'!B46,'Guarantee Security'!B46,'Inter-American'!B46,'International Fin'!B46,'Investment Life of America'!B46,'Investors Equity'!B46,'Kentucky Central'!B46,Midcontinent!B46,'Midwest Life'!B46,'Mutual Security'!B46,'National Affiliated'!B46,'Natl American'!B46,'National Heritage'!B46,'Old Colony Life'!B46,Statesman!B46,'Summit National'!B46,Universe!B46)</f>
        <v>378098.3764889678</v>
      </c>
      <c r="C46" s="6">
        <f>SUM('American Chambers'!C46,'American Integrity'!C46,'amer life asr'!C46,'Amer Std Life Acc'!C46,AmerWstrn!C46,'AMS Life'!C46,'Andrew Jackson'!C46,centennial!C46,'coastal states'!C46,'Confed Life (CLIC)'!C46,'Confed Life &amp; Annty (CLIAC)'!C46,'Consumers United'!C46,'Cont Invstrs'!C46,'Corporate Life'!C46,'Diamond Benefits'!C46,'EBL Life'!C46,'Family Guaranty'!C46,'Farmers&amp;Ranchers'!C46,fbl!C46,,'First Natl(Thrnr)'!C46,'Franklin American'!C46,'Franklin Protective'!C46)+SUM('George Washington'!C46,'Guarantee Security'!C46,'Inter-American'!C46,'International Fin'!C46,'Investment Life of America'!C46,'Investors Equity'!C46,'Kentucky Central'!C46,Midcontinent!C46,'Midwest Life'!C46,'Mutual Security'!C46,'National Affiliated'!C46,'Natl American'!C46,'National Heritage'!C46,'Old Colony Life'!C46,Statesman!C46,'Summit National'!C46,Universe!C46)</f>
        <v>245813.72818946993</v>
      </c>
      <c r="D46" s="6">
        <f>SUM('American Chambers'!D46,'American Integrity'!D46,'amer life asr'!D46,'Amer Std Life Acc'!D46,AmerWstrn!D46,'AMS Life'!D46,'Andrew Jackson'!D46,centennial!D46,'coastal states'!D46,'Confed Life (CLIC)'!D46,'Confed Life &amp; Annty (CLIAC)'!D46,'Consumers United'!D46,'Cont Invstrs'!D46,'Corporate Life'!D46,'Diamond Benefits'!D46,'EBL Life'!D46,'Family Guaranty'!D46,'Farmers&amp;Ranchers'!D46,fbl!D46,,'First Natl(Thrnr)'!D46,'Franklin American'!D46,'Franklin Protective'!D46)+SUM('George Washington'!D46,'Guarantee Security'!D46,'Inter-American'!D46,'International Fin'!D46,'Investment Life of America'!D46,'Investors Equity'!D46,'Kentucky Central'!D46,Midcontinent!D46,'Midwest Life'!D46,'Mutual Security'!D46,'National Affiliated'!D46,'Natl American'!D46,'National Heritage'!D46,'Old Colony Life'!D46,Statesman!D46,'Summit National'!D46,Universe!D46)</f>
        <v>2392.6721447489126</v>
      </c>
      <c r="E46" s="6">
        <f>SUM('American Chambers'!E46,'American Integrity'!E46,'amer life asr'!E46,'Amer Std Life Acc'!E46,AmerWstrn!E46,'AMS Life'!E46,'Andrew Jackson'!E46,centennial!E46,'coastal states'!E46,'Confed Life (CLIC)'!E46,'Confed Life &amp; Annty (CLIAC)'!E46,'Consumers United'!E46,'Cont Invstrs'!E46,'Corporate Life'!E46,'Diamond Benefits'!E46,'EBL Life'!E46,'Family Guaranty'!E46,'Farmers&amp;Ranchers'!E46,fbl!E46,,'First Natl(Thrnr)'!E46,'Franklin American'!E46,'Franklin Protective'!E46)+SUM('George Washington'!E46,'Guarantee Security'!E46,'Inter-American'!E46,'International Fin'!E46,'Investment Life of America'!E46,'Investors Equity'!E46,'Kentucky Central'!E46,Midcontinent!E46,'Midwest Life'!E46,'Mutual Security'!E46,'National Affiliated'!E46,'Natl American'!E46,'National Heritage'!E46,'Old Colony Life'!E46,Statesman!E46,'Summit National'!E46,Universe!E46)</f>
        <v>0</v>
      </c>
      <c r="F46" s="6">
        <f t="shared" si="0"/>
        <v>626304.7768231867</v>
      </c>
      <c r="H46" s="7" t="s">
        <v>6</v>
      </c>
      <c r="I46" s="6">
        <f>SUM(I6:I44)</f>
        <v>1309189064.1510704</v>
      </c>
    </row>
    <row r="47" spans="1:9" ht="12.75">
      <c r="A47" s="37" t="s">
        <v>63</v>
      </c>
      <c r="B47" s="6">
        <f>SUM('American Chambers'!B47,'American Integrity'!B47,'amer life asr'!B47,'Amer Std Life Acc'!B47,AmerWstrn!B47,'AMS Life'!B47,'Andrew Jackson'!B47,centennial!B47,'coastal states'!B47,'Confed Life (CLIC)'!B47,'Confed Life &amp; Annty (CLIAC)'!B47,'Consumers United'!B47,'Cont Invstrs'!B47,'Corporate Life'!B47,'Diamond Benefits'!B47,'EBL Life'!B47,'Family Guaranty'!B47,'Farmers&amp;Ranchers'!B47,fbl!B47,,'First Natl(Thrnr)'!B47,'Franklin American'!B47,'Franklin Protective'!B47)+SUM('George Washington'!B47,'Guarantee Security'!B47,'Inter-American'!B47,'International Fin'!B47,'Investment Life of America'!B47,'Investors Equity'!B47,'Kentucky Central'!B47,Midcontinent!B47,'Midwest Life'!B47,'Mutual Security'!B47,'National Affiliated'!B47,'Natl American'!B47,'National Heritage'!B47,'Old Colony Life'!B47,Statesman!B47,'Summit National'!B47,Universe!B47)</f>
        <v>5538087.5209658835</v>
      </c>
      <c r="C47" s="6">
        <f>SUM('American Chambers'!C47,'American Integrity'!C47,'amer life asr'!C47,'Amer Std Life Acc'!C47,AmerWstrn!C47,'AMS Life'!C47,'Andrew Jackson'!C47,centennial!C47,'coastal states'!C47,'Confed Life (CLIC)'!C47,'Confed Life &amp; Annty (CLIAC)'!C47,'Consumers United'!C47,'Cont Invstrs'!C47,'Corporate Life'!C47,'Diamond Benefits'!C47,'EBL Life'!C47,'Family Guaranty'!C47,'Farmers&amp;Ranchers'!C47,fbl!C47,,'First Natl(Thrnr)'!C47,'Franklin American'!C47,'Franklin Protective'!C47)+SUM('George Washington'!C47,'Guarantee Security'!C47,'Inter-American'!C47,'International Fin'!C47,'Investment Life of America'!C47,'Investors Equity'!C47,'Kentucky Central'!C47,Midcontinent!C47,'Midwest Life'!C47,'Mutual Security'!C47,'National Affiliated'!C47,'Natl American'!C47,'National Heritage'!C47,'Old Colony Life'!C47,Statesman!C47,'Summit National'!C47,Universe!C47)</f>
        <v>9884531.149993405</v>
      </c>
      <c r="D47" s="6">
        <f>SUM('American Chambers'!D47,'American Integrity'!D47,'amer life asr'!D47,'Amer Std Life Acc'!D47,AmerWstrn!D47,'AMS Life'!D47,'Andrew Jackson'!D47,centennial!D47,'coastal states'!D47,'Confed Life (CLIC)'!D47,'Confed Life &amp; Annty (CLIAC)'!D47,'Consumers United'!D47,'Cont Invstrs'!D47,'Corporate Life'!D47,'Diamond Benefits'!D47,'EBL Life'!D47,'Family Guaranty'!D47,'Farmers&amp;Ranchers'!D47,fbl!D47,,'First Natl(Thrnr)'!D47,'Franklin American'!D47,'Franklin Protective'!D47)+SUM('George Washington'!D47,'Guarantee Security'!D47,'Inter-American'!D47,'International Fin'!D47,'Investment Life of America'!D47,'Investors Equity'!D47,'Kentucky Central'!D47,Midcontinent!D47,'Midwest Life'!D47,'Mutual Security'!D47,'National Affiliated'!D47,'Natl American'!D47,'National Heritage'!D47,'Old Colony Life'!D47,Statesman!D47,'Summit National'!D47,Universe!D47)</f>
        <v>-122066.04443139037</v>
      </c>
      <c r="E47" s="6">
        <f>SUM('American Chambers'!E47,'American Integrity'!E47,'amer life asr'!E47,'Amer Std Life Acc'!E47,AmerWstrn!E47,'AMS Life'!E47,'Andrew Jackson'!E47,centennial!E47,'coastal states'!E47,'Confed Life (CLIC)'!E47,'Confed Life &amp; Annty (CLIAC)'!E47,'Consumers United'!E47,'Cont Invstrs'!E47,'Corporate Life'!E47,'Diamond Benefits'!E47,'EBL Life'!E47,'Family Guaranty'!E47,'Farmers&amp;Ranchers'!E47,fbl!E47,,'First Natl(Thrnr)'!E47,'Franklin American'!E47,'Franklin Protective'!E47)+SUM('George Washington'!E47,'Guarantee Security'!E47,'Inter-American'!E47,'International Fin'!E47,'Investment Life of America'!E47,'Investors Equity'!E47,'Kentucky Central'!E47,Midcontinent!E47,'Midwest Life'!E47,'Mutual Security'!E47,'National Affiliated'!E47,'Natl American'!E47,'National Heritage'!E47,'Old Colony Life'!E47,Statesman!E47,'Summit National'!E47,Universe!E47)</f>
        <v>0</v>
      </c>
      <c r="F47" s="6">
        <f t="shared" si="0"/>
        <v>15300552.626527898</v>
      </c>
      <c r="H47" s="7" t="s">
        <v>160</v>
      </c>
      <c r="I47" s="6">
        <f>+F65</f>
        <v>1309189064.1510704</v>
      </c>
    </row>
    <row r="48" spans="1:9" ht="12.75">
      <c r="A48" s="37" t="s">
        <v>64</v>
      </c>
      <c r="B48" s="6">
        <f>SUM('American Chambers'!B48,'American Integrity'!B48,'amer life asr'!B48,'Amer Std Life Acc'!B48,AmerWstrn!B48,'AMS Life'!B48,'Andrew Jackson'!B48,centennial!B48,'coastal states'!B48,'Confed Life (CLIC)'!B48,'Confed Life &amp; Annty (CLIAC)'!B48,'Consumers United'!B48,'Cont Invstrs'!B48,'Corporate Life'!B48,'Diamond Benefits'!B48,'EBL Life'!B48,'Family Guaranty'!B48,'Farmers&amp;Ranchers'!B48,fbl!B48,,'First Natl(Thrnr)'!B48,'Franklin American'!B48,'Franklin Protective'!B48)+SUM('George Washington'!B48,'Guarantee Security'!B48,'Inter-American'!B48,'International Fin'!B48,'Investment Life of America'!B48,'Investors Equity'!B48,'Kentucky Central'!B48,Midcontinent!B48,'Midwest Life'!B48,'Mutual Security'!B48,'National Affiliated'!B48,'Natl American'!B48,'National Heritage'!B48,'Old Colony Life'!B48,Statesman!B48,'Summit National'!B48,Universe!B48)</f>
        <v>820414.3807063494</v>
      </c>
      <c r="C48" s="6">
        <f>SUM('American Chambers'!C48,'American Integrity'!C48,'amer life asr'!C48,'Amer Std Life Acc'!C48,AmerWstrn!C48,'AMS Life'!C48,'Andrew Jackson'!C48,centennial!C48,'coastal states'!C48,'Confed Life (CLIC)'!C48,'Confed Life &amp; Annty (CLIAC)'!C48,'Consumers United'!C48,'Cont Invstrs'!C48,'Corporate Life'!C48,'Diamond Benefits'!C48,'EBL Life'!C48,'Family Guaranty'!C48,'Farmers&amp;Ranchers'!C48,fbl!C48,,'First Natl(Thrnr)'!C48,'Franklin American'!C48,'Franklin Protective'!C48)+SUM('George Washington'!C48,'Guarantee Security'!C48,'Inter-American'!C48,'International Fin'!C48,'Investment Life of America'!C48,'Investors Equity'!C48,'Kentucky Central'!C48,Midcontinent!C48,'Midwest Life'!C48,'Mutual Security'!C48,'National Affiliated'!C48,'Natl American'!C48,'National Heritage'!C48,'Old Colony Life'!C48,Statesman!C48,'Summit National'!C48,Universe!C48)</f>
        <v>2209250.6941826586</v>
      </c>
      <c r="D48" s="6">
        <f>SUM('American Chambers'!D48,'American Integrity'!D48,'amer life asr'!D48,'Amer Std Life Acc'!D48,AmerWstrn!D48,'AMS Life'!D48,'Andrew Jackson'!D48,centennial!D48,'coastal states'!D48,'Confed Life (CLIC)'!D48,'Confed Life &amp; Annty (CLIAC)'!D48,'Consumers United'!D48,'Cont Invstrs'!D48,'Corporate Life'!D48,'Diamond Benefits'!D48,'EBL Life'!D48,'Family Guaranty'!D48,'Farmers&amp;Ranchers'!D48,fbl!D48,,'First Natl(Thrnr)'!D48,'Franklin American'!D48,'Franklin Protective'!D48)+SUM('George Washington'!D48,'Guarantee Security'!D48,'Inter-American'!D48,'International Fin'!D48,'Investment Life of America'!D48,'Investors Equity'!D48,'Kentucky Central'!D48,Midcontinent!D48,'Midwest Life'!D48,'Mutual Security'!D48,'National Affiliated'!D48,'Natl American'!D48,'National Heritage'!D48,'Old Colony Life'!D48,Statesman!D48,'Summit National'!D48,Universe!D48)</f>
        <v>2872116.942544699</v>
      </c>
      <c r="E48" s="6">
        <f>SUM('American Chambers'!E48,'American Integrity'!E48,'amer life asr'!E48,'Amer Std Life Acc'!E48,AmerWstrn!E48,'AMS Life'!E48,'Andrew Jackson'!E48,centennial!E48,'coastal states'!E48,'Confed Life (CLIC)'!E48,'Confed Life &amp; Annty (CLIAC)'!E48,'Consumers United'!E48,'Cont Invstrs'!E48,'Corporate Life'!E48,'Diamond Benefits'!E48,'EBL Life'!E48,'Family Guaranty'!E48,'Farmers&amp;Ranchers'!E48,fbl!E48,,'First Natl(Thrnr)'!E48,'Franklin American'!E48,'Franklin Protective'!E48)+SUM('George Washington'!E48,'Guarantee Security'!E48,'Inter-American'!E48,'International Fin'!E48,'Investment Life of America'!E48,'Investors Equity'!E48,'Kentucky Central'!E48,Midcontinent!E48,'Midwest Life'!E48,'Mutual Security'!E48,'National Affiliated'!E48,'Natl American'!E48,'National Heritage'!E48,'Old Colony Life'!E48,Statesman!E48,'Summit National'!E48,Universe!E48)</f>
        <v>0</v>
      </c>
      <c r="F48" s="6">
        <f t="shared" si="0"/>
        <v>5901782.017433707</v>
      </c>
      <c r="I48" s="6">
        <f>+I46-I47</f>
        <v>0</v>
      </c>
    </row>
    <row r="49" spans="1:6" ht="12.75">
      <c r="A49" s="37" t="s">
        <v>65</v>
      </c>
      <c r="B49" s="6">
        <f>SUM('American Chambers'!B49,'American Integrity'!B49,'amer life asr'!B49,'Amer Std Life Acc'!B49,AmerWstrn!B49,'AMS Life'!B49,'Andrew Jackson'!B49,centennial!B49,'coastal states'!B49,'Confed Life (CLIC)'!B49,'Confed Life &amp; Annty (CLIAC)'!B49,'Consumers United'!B49,'Cont Invstrs'!B49,'Corporate Life'!B49,'Diamond Benefits'!B49,'EBL Life'!B49,'Family Guaranty'!B49,'Farmers&amp;Ranchers'!B49,fbl!B49,,'First Natl(Thrnr)'!B49,'Franklin American'!B49,'Franklin Protective'!B49)+SUM('George Washington'!B49,'Guarantee Security'!B49,'Inter-American'!B49,'International Fin'!B49,'Investment Life of America'!B49,'Investors Equity'!B49,'Kentucky Central'!B49,Midcontinent!B49,'Midwest Life'!B49,'Mutual Security'!B49,'National Affiliated'!B49,'Natl American'!B49,'National Heritage'!B49,'Old Colony Life'!B49,Statesman!B49,'Summit National'!B49,Universe!B49)</f>
        <v>15468696.23064614</v>
      </c>
      <c r="C49" s="6">
        <f>SUM('American Chambers'!C49,'American Integrity'!C49,'amer life asr'!C49,'Amer Std Life Acc'!C49,AmerWstrn!C49,'AMS Life'!C49,'Andrew Jackson'!C49,centennial!C49,'coastal states'!C49,'Confed Life (CLIC)'!C49,'Confed Life &amp; Annty (CLIAC)'!C49,'Consumers United'!C49,'Cont Invstrs'!C49,'Corporate Life'!C49,'Diamond Benefits'!C49,'EBL Life'!C49,'Family Guaranty'!C49,'Farmers&amp;Ranchers'!C49,fbl!C49,,'First Natl(Thrnr)'!C49,'Franklin American'!C49,'Franklin Protective'!C49)+SUM('George Washington'!C49,'Guarantee Security'!C49,'Inter-American'!C49,'International Fin'!C49,'Investment Life of America'!C49,'Investors Equity'!C49,'Kentucky Central'!C49,Midcontinent!C49,'Midwest Life'!C49,'Mutual Security'!C49,'National Affiliated'!C49,'Natl American'!C49,'National Heritage'!C49,'Old Colony Life'!C49,Statesman!C49,'Summit National'!C49,Universe!C49)</f>
        <v>19542211.2749049</v>
      </c>
      <c r="D49" s="6">
        <f>SUM('American Chambers'!D49,'American Integrity'!D49,'amer life asr'!D49,'Amer Std Life Acc'!D49,AmerWstrn!D49,'AMS Life'!D49,'Andrew Jackson'!D49,centennial!D49,'coastal states'!D49,'Confed Life (CLIC)'!D49,'Confed Life &amp; Annty (CLIAC)'!D49,'Consumers United'!D49,'Cont Invstrs'!D49,'Corporate Life'!D49,'Diamond Benefits'!D49,'EBL Life'!D49,'Family Guaranty'!D49,'Farmers&amp;Ranchers'!D49,fbl!D49,,'First Natl(Thrnr)'!D49,'Franklin American'!D49,'Franklin Protective'!D49)+SUM('George Washington'!D49,'Guarantee Security'!D49,'Inter-American'!D49,'International Fin'!D49,'Investment Life of America'!D49,'Investors Equity'!D49,'Kentucky Central'!D49,Midcontinent!D49,'Midwest Life'!D49,'Mutual Security'!D49,'National Affiliated'!D49,'Natl American'!D49,'National Heritage'!D49,'Old Colony Life'!D49,Statesman!D49,'Summit National'!D49,Universe!D49)</f>
        <v>4309922.792107811</v>
      </c>
      <c r="E49" s="6">
        <f>SUM('American Chambers'!E49,'American Integrity'!E49,'amer life asr'!E49,'Amer Std Life Acc'!E49,AmerWstrn!E49,'AMS Life'!E49,'Andrew Jackson'!E49,centennial!E49,'coastal states'!E49,'Confed Life (CLIC)'!E49,'Confed Life &amp; Annty (CLIAC)'!E49,'Consumers United'!E49,'Cont Invstrs'!E49,'Corporate Life'!E49,'Diamond Benefits'!E49,'EBL Life'!E49,'Family Guaranty'!E49,'Farmers&amp;Ranchers'!E49,fbl!E49,,'First Natl(Thrnr)'!E49,'Franklin American'!E49,'Franklin Protective'!E49)+SUM('George Washington'!E49,'Guarantee Security'!E49,'Inter-American'!E49,'International Fin'!E49,'Investment Life of America'!E49,'Investors Equity'!E49,'Kentucky Central'!E49,Midcontinent!E49,'Midwest Life'!E49,'Mutual Security'!E49,'National Affiliated'!E49,'Natl American'!E49,'National Heritage'!E49,'Old Colony Life'!E49,Statesman!E49,'Summit National'!E49,Universe!E49)</f>
        <v>0</v>
      </c>
      <c r="F49" s="6">
        <f t="shared" si="0"/>
        <v>39320830.29765885</v>
      </c>
    </row>
    <row r="50" spans="1:6" ht="12.75">
      <c r="A50" s="37" t="s">
        <v>66</v>
      </c>
      <c r="B50" s="6">
        <f>SUM('American Chambers'!B50,'American Integrity'!B50,'amer life asr'!B50,'Amer Std Life Acc'!B50,AmerWstrn!B50,'AMS Life'!B50,'Andrew Jackson'!B50,centennial!B50,'coastal states'!B50,'Confed Life (CLIC)'!B50,'Confed Life &amp; Annty (CLIAC)'!B50,'Consumers United'!B50,'Cont Invstrs'!B50,'Corporate Life'!B50,'Diamond Benefits'!B50,'EBL Life'!B50,'Family Guaranty'!B50,'Farmers&amp;Ranchers'!B50,fbl!B50,,'First Natl(Thrnr)'!B50,'Franklin American'!B50,'Franklin Protective'!B50)+SUM('George Washington'!B50,'Guarantee Security'!B50,'Inter-American'!B50,'International Fin'!B50,'Investment Life of America'!B50,'Investors Equity'!B50,'Kentucky Central'!B50,Midcontinent!B50,'Midwest Life'!B50,'Mutual Security'!B50,'National Affiliated'!B50,'Natl American'!B50,'National Heritage'!B50,'Old Colony Life'!B50,Statesman!B50,'Summit National'!B50,Universe!B50)</f>
        <v>14087131.463067295</v>
      </c>
      <c r="C50" s="6">
        <f>SUM('American Chambers'!C50,'American Integrity'!C50,'amer life asr'!C50,'Amer Std Life Acc'!C50,AmerWstrn!C50,'AMS Life'!C50,'Andrew Jackson'!C50,centennial!C50,'coastal states'!C50,'Confed Life (CLIC)'!C50,'Confed Life &amp; Annty (CLIAC)'!C50,'Consumers United'!C50,'Cont Invstrs'!C50,'Corporate Life'!C50,'Diamond Benefits'!C50,'EBL Life'!C50,'Family Guaranty'!C50,'Farmers&amp;Ranchers'!C50,fbl!C50,,'First Natl(Thrnr)'!C50,'Franklin American'!C50,'Franklin Protective'!C50)+SUM('George Washington'!C50,'Guarantee Security'!C50,'Inter-American'!C50,'International Fin'!C50,'Investment Life of America'!C50,'Investors Equity'!C50,'Kentucky Central'!C50,Midcontinent!C50,'Midwest Life'!C50,'Mutual Security'!C50,'National Affiliated'!C50,'Natl American'!C50,'National Heritage'!C50,'Old Colony Life'!C50,Statesman!C50,'Summit National'!C50,Universe!C50)</f>
        <v>55352405.44938152</v>
      </c>
      <c r="D50" s="6">
        <f>SUM('American Chambers'!D50,'American Integrity'!D50,'amer life asr'!D50,'Amer Std Life Acc'!D50,AmerWstrn!D50,'AMS Life'!D50,'Andrew Jackson'!D50,centennial!D50,'coastal states'!D50,'Confed Life (CLIC)'!D50,'Confed Life &amp; Annty (CLIAC)'!D50,'Consumers United'!D50,'Cont Invstrs'!D50,'Corporate Life'!D50,'Diamond Benefits'!D50,'EBL Life'!D50,'Family Guaranty'!D50,'Farmers&amp;Ranchers'!D50,fbl!D50,,'First Natl(Thrnr)'!D50,'Franklin American'!D50,'Franklin Protective'!D50)+SUM('George Washington'!D50,'Guarantee Security'!D50,'Inter-American'!D50,'International Fin'!D50,'Investment Life of America'!D50,'Investors Equity'!D50,'Kentucky Central'!D50,Midcontinent!D50,'Midwest Life'!D50,'Mutual Security'!D50,'National Affiliated'!D50,'Natl American'!D50,'National Heritage'!D50,'Old Colony Life'!D50,Statesman!D50,'Summit National'!D50,Universe!D50)</f>
        <v>16406448.373922646</v>
      </c>
      <c r="E50" s="6">
        <f>SUM('American Chambers'!E50,'American Integrity'!E50,'amer life asr'!E50,'Amer Std Life Acc'!E50,AmerWstrn!E50,'AMS Life'!E50,'Andrew Jackson'!E50,centennial!E50,'coastal states'!E50,'Confed Life (CLIC)'!E50,'Confed Life &amp; Annty (CLIAC)'!E50,'Consumers United'!E50,'Cont Invstrs'!E50,'Corporate Life'!E50,'Diamond Benefits'!E50,'EBL Life'!E50,'Family Guaranty'!E50,'Farmers&amp;Ranchers'!E50,fbl!E50,,'First Natl(Thrnr)'!E50,'Franklin American'!E50,'Franklin Protective'!E50)+SUM('George Washington'!E50,'Guarantee Security'!E50,'Inter-American'!E50,'International Fin'!E50,'Investment Life of America'!E50,'Investors Equity'!E50,'Kentucky Central'!E50,Midcontinent!E50,'Midwest Life'!E50,'Mutual Security'!E50,'National Affiliated'!E50,'Natl American'!E50,'National Heritage'!E50,'Old Colony Life'!E50,Statesman!E50,'Summit National'!E50,Universe!E50)</f>
        <v>2839690.1535936254</v>
      </c>
      <c r="F50" s="6">
        <f t="shared" si="0"/>
        <v>88685675.4399651</v>
      </c>
    </row>
    <row r="51" spans="1:6" ht="12.75">
      <c r="A51" s="37" t="s">
        <v>67</v>
      </c>
      <c r="B51" s="6">
        <f>SUM('American Chambers'!B51,'American Integrity'!B51,'amer life asr'!B51,'Amer Std Life Acc'!B51,AmerWstrn!B51,'AMS Life'!B51,'Andrew Jackson'!B51,centennial!B51,'coastal states'!B51,'Confed Life (CLIC)'!B51,'Confed Life &amp; Annty (CLIAC)'!B51,'Consumers United'!B51,'Cont Invstrs'!B51,'Corporate Life'!B51,'Diamond Benefits'!B51,'EBL Life'!B51,'Family Guaranty'!B51,'Farmers&amp;Ranchers'!B51,fbl!B51,,'First Natl(Thrnr)'!B51,'Franklin American'!B51,'Franklin Protective'!B51)+SUM('George Washington'!B51,'Guarantee Security'!B51,'Inter-American'!B51,'International Fin'!B51,'Investment Life of America'!B51,'Investors Equity'!B51,'Kentucky Central'!B51,Midcontinent!B51,'Midwest Life'!B51,'Mutual Security'!B51,'National Affiliated'!B51,'Natl American'!B51,'National Heritage'!B51,'Old Colony Life'!B51,Statesman!B51,'Summit National'!B51,Universe!B51)</f>
        <v>1299696.7005189902</v>
      </c>
      <c r="C51" s="6">
        <f>SUM('American Chambers'!C51,'American Integrity'!C51,'amer life asr'!C51,'Amer Std Life Acc'!C51,AmerWstrn!C51,'AMS Life'!C51,'Andrew Jackson'!C51,centennial!C51,'coastal states'!C51,'Confed Life (CLIC)'!C51,'Confed Life &amp; Annty (CLIAC)'!C51,'Consumers United'!C51,'Cont Invstrs'!C51,'Corporate Life'!C51,'Diamond Benefits'!C51,'EBL Life'!C51,'Family Guaranty'!C51,'Farmers&amp;Ranchers'!C51,fbl!C51,,'First Natl(Thrnr)'!C51,'Franklin American'!C51,'Franklin Protective'!C51)+SUM('George Washington'!C51,'Guarantee Security'!C51,'Inter-American'!C51,'International Fin'!C51,'Investment Life of America'!C51,'Investors Equity'!C51,'Kentucky Central'!C51,Midcontinent!C51,'Midwest Life'!C51,'Mutual Security'!C51,'National Affiliated'!C51,'Natl American'!C51,'National Heritage'!C51,'Old Colony Life'!C51,Statesman!C51,'Summit National'!C51,Universe!C51)</f>
        <v>1357751.2379525672</v>
      </c>
      <c r="D51" s="6">
        <f>SUM('American Chambers'!D51,'American Integrity'!D51,'amer life asr'!D51,'Amer Std Life Acc'!D51,AmerWstrn!D51,'AMS Life'!D51,'Andrew Jackson'!D51,centennial!D51,'coastal states'!D51,'Confed Life (CLIC)'!D51,'Confed Life &amp; Annty (CLIAC)'!D51,'Consumers United'!D51,'Cont Invstrs'!D51,'Corporate Life'!D51,'Diamond Benefits'!D51,'EBL Life'!D51,'Family Guaranty'!D51,'Farmers&amp;Ranchers'!D51,fbl!D51,,'First Natl(Thrnr)'!D51,'Franklin American'!D51,'Franklin Protective'!D51)+SUM('George Washington'!D51,'Guarantee Security'!D51,'Inter-American'!D51,'International Fin'!D51,'Investment Life of America'!D51,'Investors Equity'!D51,'Kentucky Central'!D51,Midcontinent!D51,'Midwest Life'!D51,'Mutual Security'!D51,'National Affiliated'!D51,'Natl American'!D51,'National Heritage'!D51,'Old Colony Life'!D51,Statesman!D51,'Summit National'!D51,Universe!D51)</f>
        <v>336978.4219252441</v>
      </c>
      <c r="E51" s="6">
        <f>SUM('American Chambers'!E51,'American Integrity'!E51,'amer life asr'!E51,'Amer Std Life Acc'!E51,AmerWstrn!E51,'AMS Life'!E51,'Andrew Jackson'!E51,centennial!E51,'coastal states'!E51,'Confed Life (CLIC)'!E51,'Confed Life &amp; Annty (CLIAC)'!E51,'Consumers United'!E51,'Cont Invstrs'!E51,'Corporate Life'!E51,'Diamond Benefits'!E51,'EBL Life'!E51,'Family Guaranty'!E51,'Farmers&amp;Ranchers'!E51,fbl!E51,,'First Natl(Thrnr)'!E51,'Franklin American'!E51,'Franklin Protective'!E51)+SUM('George Washington'!E51,'Guarantee Security'!E51,'Inter-American'!E51,'International Fin'!E51,'Investment Life of America'!E51,'Investors Equity'!E51,'Kentucky Central'!E51,Midcontinent!E51,'Midwest Life'!E51,'Mutual Security'!E51,'National Affiliated'!E51,'Natl American'!E51,'National Heritage'!E51,'Old Colony Life'!E51,Statesman!E51,'Summit National'!E51,Universe!E51)</f>
        <v>72.60278896297785</v>
      </c>
      <c r="F51" s="6">
        <f t="shared" si="0"/>
        <v>2994498.9631857644</v>
      </c>
    </row>
    <row r="52" spans="1:6" ht="12.75">
      <c r="A52" s="37" t="s">
        <v>68</v>
      </c>
      <c r="B52" s="6">
        <f>SUM('American Chambers'!B52,'American Integrity'!B52,'amer life asr'!B52,'Amer Std Life Acc'!B52,AmerWstrn!B52,'AMS Life'!B52,'Andrew Jackson'!B52,centennial!B52,'coastal states'!B52,'Confed Life (CLIC)'!B52,'Confed Life &amp; Annty (CLIAC)'!B52,'Consumers United'!B52,'Cont Invstrs'!B52,'Corporate Life'!B52,'Diamond Benefits'!B52,'EBL Life'!B52,'Family Guaranty'!B52,'Farmers&amp;Ranchers'!B52,fbl!B52,,'First Natl(Thrnr)'!B52,'Franklin American'!B52,'Franklin Protective'!B52)+SUM('George Washington'!B52,'Guarantee Security'!B52,'Inter-American'!B52,'International Fin'!B52,'Investment Life of America'!B52,'Investors Equity'!B52,'Kentucky Central'!B52,Midcontinent!B52,'Midwest Life'!B52,'Mutual Security'!B52,'National Affiliated'!B52,'Natl American'!B52,'National Heritage'!B52,'Old Colony Life'!B52,Statesman!B52,'Summit National'!B52,Universe!B52)</f>
        <v>74429.38470072593</v>
      </c>
      <c r="C52" s="6">
        <f>SUM('American Chambers'!C52,'American Integrity'!C52,'amer life asr'!C52,'Amer Std Life Acc'!C52,AmerWstrn!C52,'AMS Life'!C52,'Andrew Jackson'!C52,centennial!C52,'coastal states'!C52,'Confed Life (CLIC)'!C52,'Confed Life &amp; Annty (CLIAC)'!C52,'Consumers United'!C52,'Cont Invstrs'!C52,'Corporate Life'!C52,'Diamond Benefits'!C52,'EBL Life'!C52,'Family Guaranty'!C52,'Farmers&amp;Ranchers'!C52,fbl!C52,,'First Natl(Thrnr)'!C52,'Franklin American'!C52,'Franklin Protective'!C52)+SUM('George Washington'!C52,'Guarantee Security'!C52,'Inter-American'!C52,'International Fin'!C52,'Investment Life of America'!C52,'Investors Equity'!C52,'Kentucky Central'!C52,Midcontinent!C52,'Midwest Life'!C52,'Mutual Security'!C52,'National Affiliated'!C52,'Natl American'!C52,'National Heritage'!C52,'Old Colony Life'!C52,Statesman!C52,'Summit National'!C52,Universe!C52)</f>
        <v>204769.7035401366</v>
      </c>
      <c r="D52" s="6">
        <f>SUM('American Chambers'!D52,'American Integrity'!D52,'amer life asr'!D52,'Amer Std Life Acc'!D52,AmerWstrn!D52,'AMS Life'!D52,'Andrew Jackson'!D52,centennial!D52,'coastal states'!D52,'Confed Life (CLIC)'!D52,'Confed Life &amp; Annty (CLIAC)'!D52,'Consumers United'!D52,'Cont Invstrs'!D52,'Corporate Life'!D52,'Diamond Benefits'!D52,'EBL Life'!D52,'Family Guaranty'!D52,'Farmers&amp;Ranchers'!D52,fbl!D52,,'First Natl(Thrnr)'!D52,'Franklin American'!D52,'Franklin Protective'!D52)+SUM('George Washington'!D52,'Guarantee Security'!D52,'Inter-American'!D52,'International Fin'!D52,'Investment Life of America'!D52,'Investors Equity'!D52,'Kentucky Central'!D52,Midcontinent!D52,'Midwest Life'!D52,'Mutual Security'!D52,'National Affiliated'!D52,'Natl American'!D52,'National Heritage'!D52,'Old Colony Life'!D52,Statesman!D52,'Summit National'!D52,Universe!D52)</f>
        <v>18895.6527342572</v>
      </c>
      <c r="E52" s="6">
        <f>SUM('American Chambers'!E52,'American Integrity'!E52,'amer life asr'!E52,'Amer Std Life Acc'!E52,AmerWstrn!E52,'AMS Life'!E52,'Andrew Jackson'!E52,centennial!E52,'coastal states'!E52,'Confed Life (CLIC)'!E52,'Confed Life &amp; Annty (CLIAC)'!E52,'Consumers United'!E52,'Cont Invstrs'!E52,'Corporate Life'!E52,'Diamond Benefits'!E52,'EBL Life'!E52,'Family Guaranty'!E52,'Farmers&amp;Ranchers'!E52,fbl!E52,,'First Natl(Thrnr)'!E52,'Franklin American'!E52,'Franklin Protective'!E52)+SUM('George Washington'!E52,'Guarantee Security'!E52,'Inter-American'!E52,'International Fin'!E52,'Investment Life of America'!E52,'Investors Equity'!E52,'Kentucky Central'!E52,Midcontinent!E52,'Midwest Life'!E52,'Mutual Security'!E52,'National Affiliated'!E52,'Natl American'!E52,'National Heritage'!E52,'Old Colony Life'!E52,Statesman!E52,'Summit National'!E52,Universe!E52)</f>
        <v>0</v>
      </c>
      <c r="F52" s="6">
        <f t="shared" si="0"/>
        <v>298094.74097511976</v>
      </c>
    </row>
    <row r="53" spans="1:6" ht="12.75">
      <c r="A53" s="37" t="s">
        <v>69</v>
      </c>
      <c r="B53" s="6">
        <f>SUM('American Chambers'!B53,'American Integrity'!B53,'amer life asr'!B53,'Amer Std Life Acc'!B53,AmerWstrn!B53,'AMS Life'!B53,'Andrew Jackson'!B53,centennial!B53,'coastal states'!B53,'Confed Life (CLIC)'!B53,'Confed Life &amp; Annty (CLIAC)'!B53,'Consumers United'!B53,'Cont Invstrs'!B53,'Corporate Life'!B53,'Diamond Benefits'!B53,'EBL Life'!B53,'Family Guaranty'!B53,'Farmers&amp;Ranchers'!B53,fbl!B53,,'First Natl(Thrnr)'!B53,'Franklin American'!B53,'Franklin Protective'!B53)+SUM('George Washington'!B53,'Guarantee Security'!B53,'Inter-American'!B53,'International Fin'!B53,'Investment Life of America'!B53,'Investors Equity'!B53,'Kentucky Central'!B53,Midcontinent!B53,'Midwest Life'!B53,'Mutual Security'!B53,'National Affiliated'!B53,'Natl American'!B53,'National Heritage'!B53,'Old Colony Life'!B53,Statesman!B53,'Summit National'!B53,Universe!B53)</f>
        <v>4461977.660391407</v>
      </c>
      <c r="C53" s="6">
        <f>SUM('American Chambers'!C53,'American Integrity'!C53,'amer life asr'!C53,'Amer Std Life Acc'!C53,AmerWstrn!C53,'AMS Life'!C53,'Andrew Jackson'!C53,centennial!C53,'coastal states'!C53,'Confed Life (CLIC)'!C53,'Confed Life &amp; Annty (CLIAC)'!C53,'Consumers United'!C53,'Cont Invstrs'!C53,'Corporate Life'!C53,'Diamond Benefits'!C53,'EBL Life'!C53,'Family Guaranty'!C53,'Farmers&amp;Ranchers'!C53,fbl!C53,,'First Natl(Thrnr)'!C53,'Franklin American'!C53,'Franklin Protective'!C53)+SUM('George Washington'!C53,'Guarantee Security'!C53,'Inter-American'!C53,'International Fin'!C53,'Investment Life of America'!C53,'Investors Equity'!C53,'Kentucky Central'!C53,Midcontinent!C53,'Midwest Life'!C53,'Mutual Security'!C53,'National Affiliated'!C53,'Natl American'!C53,'National Heritage'!C53,'Old Colony Life'!C53,Statesman!C53,'Summit National'!C53,Universe!C53)</f>
        <v>12866365.043020897</v>
      </c>
      <c r="D53" s="6">
        <f>SUM('American Chambers'!D53,'American Integrity'!D53,'amer life asr'!D53,'Amer Std Life Acc'!D53,AmerWstrn!D53,'AMS Life'!D53,'Andrew Jackson'!D53,centennial!D53,'coastal states'!D53,'Confed Life (CLIC)'!D53,'Confed Life &amp; Annty (CLIAC)'!D53,'Consumers United'!D53,'Cont Invstrs'!D53,'Corporate Life'!D53,'Diamond Benefits'!D53,'EBL Life'!D53,'Family Guaranty'!D53,'Farmers&amp;Ranchers'!D53,fbl!D53,,'First Natl(Thrnr)'!D53,'Franklin American'!D53,'Franklin Protective'!D53)+SUM('George Washington'!D53,'Guarantee Security'!D53,'Inter-American'!D53,'International Fin'!D53,'Investment Life of America'!D53,'Investors Equity'!D53,'Kentucky Central'!D53,Midcontinent!D53,'Midwest Life'!D53,'Mutual Security'!D53,'National Affiliated'!D53,'Natl American'!D53,'National Heritage'!D53,'Old Colony Life'!D53,Statesman!D53,'Summit National'!D53,Universe!D53)</f>
        <v>1473320.2603662868</v>
      </c>
      <c r="E53" s="6">
        <f>SUM('American Chambers'!E53,'American Integrity'!E53,'amer life asr'!E53,'Amer Std Life Acc'!E53,AmerWstrn!E53,'AMS Life'!E53,'Andrew Jackson'!E53,centennial!E53,'coastal states'!E53,'Confed Life (CLIC)'!E53,'Confed Life &amp; Annty (CLIAC)'!E53,'Consumers United'!E53,'Cont Invstrs'!E53,'Corporate Life'!E53,'Diamond Benefits'!E53,'EBL Life'!E53,'Family Guaranty'!E53,'Farmers&amp;Ranchers'!E53,fbl!E53,,'First Natl(Thrnr)'!E53,'Franklin American'!E53,'Franklin Protective'!E53)+SUM('George Washington'!E53,'Guarantee Security'!E53,'Inter-American'!E53,'International Fin'!E53,'Investment Life of America'!E53,'Investors Equity'!E53,'Kentucky Central'!E53,Midcontinent!E53,'Midwest Life'!E53,'Mutual Security'!E53,'National Affiliated'!E53,'Natl American'!E53,'National Heritage'!E53,'Old Colony Life'!E53,Statesman!E53,'Summit National'!E53,Universe!E53)</f>
        <v>0</v>
      </c>
      <c r="F53" s="6">
        <f t="shared" si="0"/>
        <v>18801662.96377859</v>
      </c>
    </row>
    <row r="54" spans="1:6" ht="12.75">
      <c r="A54" s="37" t="s">
        <v>70</v>
      </c>
      <c r="B54" s="6">
        <f>SUM('American Chambers'!B54,'American Integrity'!B54,'amer life asr'!B54,'Amer Std Life Acc'!B54,AmerWstrn!B54,'AMS Life'!B54,'Andrew Jackson'!B54,centennial!B54,'coastal states'!B54,'Confed Life (CLIC)'!B54,'Confed Life &amp; Annty (CLIAC)'!B54,'Consumers United'!B54,'Cont Invstrs'!B54,'Corporate Life'!B54,'Diamond Benefits'!B54,'EBL Life'!B54,'Family Guaranty'!B54,'Farmers&amp;Ranchers'!B54,fbl!B54,,'First Natl(Thrnr)'!B54,'Franklin American'!B54,'Franklin Protective'!B54)+SUM('George Washington'!B54,'Guarantee Security'!B54,'Inter-American'!B54,'International Fin'!B54,'Investment Life of America'!B54,'Investors Equity'!B54,'Kentucky Central'!B54,Midcontinent!B54,'Midwest Life'!B54,'Mutual Security'!B54,'National Affiliated'!B54,'Natl American'!B54,'National Heritage'!B54,'Old Colony Life'!B54,Statesman!B54,'Summit National'!B54,Universe!B54)</f>
        <v>4469150.2651328705</v>
      </c>
      <c r="C54" s="6">
        <f>SUM('American Chambers'!C54,'American Integrity'!C54,'amer life asr'!C54,'Amer Std Life Acc'!C54,AmerWstrn!C54,'AMS Life'!C54,'Andrew Jackson'!C54,centennial!C54,'coastal states'!C54,'Confed Life (CLIC)'!C54,'Confed Life &amp; Annty (CLIAC)'!C54,'Consumers United'!C54,'Cont Invstrs'!C54,'Corporate Life'!C54,'Diamond Benefits'!C54,'EBL Life'!C54,'Family Guaranty'!C54,'Farmers&amp;Ranchers'!C54,fbl!C54,,'First Natl(Thrnr)'!C54,'Franklin American'!C54,'Franklin Protective'!C54)+SUM('George Washington'!C54,'Guarantee Security'!C54,'Inter-American'!C54,'International Fin'!C54,'Investment Life of America'!C54,'Investors Equity'!C54,'Kentucky Central'!C54,Midcontinent!C54,'Midwest Life'!C54,'Mutual Security'!C54,'National Affiliated'!C54,'Natl American'!C54,'National Heritage'!C54,'Old Colony Life'!C54,Statesman!C54,'Summit National'!C54,Universe!C54)</f>
        <v>4706582.662150482</v>
      </c>
      <c r="D54" s="6">
        <f>SUM('American Chambers'!D54,'American Integrity'!D54,'amer life asr'!D54,'Amer Std Life Acc'!D54,AmerWstrn!D54,'AMS Life'!D54,'Andrew Jackson'!D54,centennial!D54,'coastal states'!D54,'Confed Life (CLIC)'!D54,'Confed Life &amp; Annty (CLIAC)'!D54,'Consumers United'!D54,'Cont Invstrs'!D54,'Corporate Life'!D54,'Diamond Benefits'!D54,'EBL Life'!D54,'Family Guaranty'!D54,'Farmers&amp;Ranchers'!D54,fbl!D54,,'First Natl(Thrnr)'!D54,'Franklin American'!D54,'Franklin Protective'!D54)+SUM('George Washington'!D54,'Guarantee Security'!D54,'Inter-American'!D54,'International Fin'!D54,'Investment Life of America'!D54,'Investors Equity'!D54,'Kentucky Central'!D54,Midcontinent!D54,'Midwest Life'!D54,'Mutual Security'!D54,'National Affiliated'!D54,'Natl American'!D54,'National Heritage'!D54,'Old Colony Life'!D54,Statesman!D54,'Summit National'!D54,Universe!D54)</f>
        <v>12859523.8041374</v>
      </c>
      <c r="E54" s="6">
        <f>SUM('American Chambers'!E54,'American Integrity'!E54,'amer life asr'!E54,'Amer Std Life Acc'!E54,AmerWstrn!E54,'AMS Life'!E54,'Andrew Jackson'!E54,centennial!E54,'coastal states'!E54,'Confed Life (CLIC)'!E54,'Confed Life &amp; Annty (CLIAC)'!E54,'Consumers United'!E54,'Cont Invstrs'!E54,'Corporate Life'!E54,'Diamond Benefits'!E54,'EBL Life'!E54,'Family Guaranty'!E54,'Farmers&amp;Ranchers'!E54,fbl!E54,,'First Natl(Thrnr)'!E54,'Franklin American'!E54,'Franklin Protective'!E54)+SUM('George Washington'!E54,'Guarantee Security'!E54,'Inter-American'!E54,'International Fin'!E54,'Investment Life of America'!E54,'Investors Equity'!E54,'Kentucky Central'!E54,Midcontinent!E54,'Midwest Life'!E54,'Mutual Security'!E54,'National Affiliated'!E54,'Natl American'!E54,'National Heritage'!E54,'Old Colony Life'!E54,Statesman!E54,'Summit National'!E54,Universe!E54)</f>
        <v>852.2754938555163</v>
      </c>
      <c r="F54" s="6">
        <f t="shared" si="0"/>
        <v>22036109.00691461</v>
      </c>
    </row>
    <row r="55" spans="1:6" ht="12.75">
      <c r="A55" s="37" t="s">
        <v>71</v>
      </c>
      <c r="B55" s="6">
        <f>SUM('American Chambers'!B55,'American Integrity'!B55,'amer life asr'!B55,'Amer Std Life Acc'!B55,AmerWstrn!B55,'AMS Life'!B55,'Andrew Jackson'!B55,centennial!B55,'coastal states'!B55,'Confed Life (CLIC)'!B55,'Confed Life &amp; Annty (CLIAC)'!B55,'Consumers United'!B55,'Cont Invstrs'!B55,'Corporate Life'!B55,'Diamond Benefits'!B55,'EBL Life'!B55,'Family Guaranty'!B55,'Farmers&amp;Ranchers'!B55,fbl!B55,,'First Natl(Thrnr)'!B55,'Franklin American'!B55,'Franklin Protective'!B55)+SUM('George Washington'!B55,'Guarantee Security'!B55,'Inter-American'!B55,'International Fin'!B55,'Investment Life of America'!B55,'Investors Equity'!B55,'Kentucky Central'!B55,Midcontinent!B55,'Midwest Life'!B55,'Mutual Security'!B55,'National Affiliated'!B55,'Natl American'!B55,'National Heritage'!B55,'Old Colony Life'!B55,Statesman!B55,'Summit National'!B55,Universe!B55)</f>
        <v>2015027.9261571465</v>
      </c>
      <c r="C55" s="6">
        <f>SUM('American Chambers'!C55,'American Integrity'!C55,'amer life asr'!C55,'Amer Std Life Acc'!C55,AmerWstrn!C55,'AMS Life'!C55,'Andrew Jackson'!C55,centennial!C55,'coastal states'!C55,'Confed Life (CLIC)'!C55,'Confed Life &amp; Annty (CLIAC)'!C55,'Consumers United'!C55,'Cont Invstrs'!C55,'Corporate Life'!C55,'Diamond Benefits'!C55,'EBL Life'!C55,'Family Guaranty'!C55,'Farmers&amp;Ranchers'!C55,fbl!C55,,'First Natl(Thrnr)'!C55,'Franklin American'!C55,'Franklin Protective'!C55)+SUM('George Washington'!C55,'Guarantee Security'!C55,'Inter-American'!C55,'International Fin'!C55,'Investment Life of America'!C55,'Investors Equity'!C55,'Kentucky Central'!C55,Midcontinent!C55,'Midwest Life'!C55,'Mutual Security'!C55,'National Affiliated'!C55,'Natl American'!C55,'National Heritage'!C55,'Old Colony Life'!C55,Statesman!C55,'Summit National'!C55,Universe!C55)</f>
        <v>2846515.6644447474</v>
      </c>
      <c r="D55" s="6">
        <f>SUM('American Chambers'!D55,'American Integrity'!D55,'amer life asr'!D55,'Amer Std Life Acc'!D55,AmerWstrn!D55,'AMS Life'!D55,'Andrew Jackson'!D55,centennial!D55,'coastal states'!D55,'Confed Life (CLIC)'!D55,'Confed Life &amp; Annty (CLIAC)'!D55,'Consumers United'!D55,'Cont Invstrs'!D55,'Corporate Life'!D55,'Diamond Benefits'!D55,'EBL Life'!D55,'Family Guaranty'!D55,'Farmers&amp;Ranchers'!D55,fbl!D55,,'First Natl(Thrnr)'!D55,'Franklin American'!D55,'Franklin Protective'!D55)+SUM('George Washington'!D55,'Guarantee Security'!D55,'Inter-American'!D55,'International Fin'!D55,'Investment Life of America'!D55,'Investors Equity'!D55,'Kentucky Central'!D55,Midcontinent!D55,'Midwest Life'!D55,'Mutual Security'!D55,'National Affiliated'!D55,'Natl American'!D55,'National Heritage'!D55,'Old Colony Life'!D55,Statesman!D55,'Summit National'!D55,Universe!D55)</f>
        <v>733364.5072588385</v>
      </c>
      <c r="E55" s="6">
        <f>SUM('American Chambers'!E55,'American Integrity'!E55,'amer life asr'!E55,'Amer Std Life Acc'!E55,AmerWstrn!E55,'AMS Life'!E55,'Andrew Jackson'!E55,centennial!E55,'coastal states'!E55,'Confed Life (CLIC)'!E55,'Confed Life &amp; Annty (CLIAC)'!E55,'Consumers United'!E55,'Cont Invstrs'!E55,'Corporate Life'!E55,'Diamond Benefits'!E55,'EBL Life'!E55,'Family Guaranty'!E55,'Farmers&amp;Ranchers'!E55,fbl!E55,,'First Natl(Thrnr)'!E55,'Franklin American'!E55,'Franklin Protective'!E55)+SUM('George Washington'!E55,'Guarantee Security'!E55,'Inter-American'!E55,'International Fin'!E55,'Investment Life of America'!E55,'Investors Equity'!E55,'Kentucky Central'!E55,Midcontinent!E55,'Midwest Life'!E55,'Mutual Security'!E55,'National Affiliated'!E55,'Natl American'!E55,'National Heritage'!E55,'Old Colony Life'!E55,Statesman!E55,'Summit National'!E55,Universe!E55)</f>
        <v>0</v>
      </c>
      <c r="F55" s="6">
        <f t="shared" si="0"/>
        <v>5594908.097860733</v>
      </c>
    </row>
    <row r="56" spans="1:6" ht="12.75">
      <c r="A56" s="37" t="s">
        <v>72</v>
      </c>
      <c r="B56" s="6">
        <f>SUM('American Chambers'!B56,'American Integrity'!B56,'amer life asr'!B56,'Amer Std Life Acc'!B56,AmerWstrn!B56,'AMS Life'!B56,'Andrew Jackson'!B56,centennial!B56,'coastal states'!B56,'Confed Life (CLIC)'!B56,'Confed Life &amp; Annty (CLIAC)'!B56,'Consumers United'!B56,'Cont Invstrs'!B56,'Corporate Life'!B56,'Diamond Benefits'!B56,'EBL Life'!B56,'Family Guaranty'!B56,'Farmers&amp;Ranchers'!B56,fbl!B56,,'First Natl(Thrnr)'!B56,'Franklin American'!B56,'Franklin Protective'!B56)+SUM('George Washington'!B56,'Guarantee Security'!B56,'Inter-American'!B56,'International Fin'!B56,'Investment Life of America'!B56,'Investors Equity'!B56,'Kentucky Central'!B56,Midcontinent!B56,'Midwest Life'!B56,'Mutual Security'!B56,'National Affiliated'!B56,'Natl American'!B56,'National Heritage'!B56,'Old Colony Life'!B56,Statesman!B56,'Summit National'!B56,Universe!B56)</f>
        <v>910742.9304026238</v>
      </c>
      <c r="C56" s="6">
        <f>SUM('American Chambers'!C56,'American Integrity'!C56,'amer life asr'!C56,'Amer Std Life Acc'!C56,AmerWstrn!C56,'AMS Life'!C56,'Andrew Jackson'!C56,centennial!C56,'coastal states'!C56,'Confed Life (CLIC)'!C56,'Confed Life &amp; Annty (CLIAC)'!C56,'Consumers United'!C56,'Cont Invstrs'!C56,'Corporate Life'!C56,'Diamond Benefits'!C56,'EBL Life'!C56,'Family Guaranty'!C56,'Farmers&amp;Ranchers'!C56,fbl!C56,,'First Natl(Thrnr)'!C56,'Franklin American'!C56,'Franklin Protective'!C56)+SUM('George Washington'!C56,'Guarantee Security'!C56,'Inter-American'!C56,'International Fin'!C56,'Investment Life of America'!C56,'Investors Equity'!C56,'Kentucky Central'!C56,Midcontinent!C56,'Midwest Life'!C56,'Mutual Security'!C56,'National Affiliated'!C56,'Natl American'!C56,'National Heritage'!C56,'Old Colony Life'!C56,Statesman!C56,'Summit National'!C56,Universe!C56)</f>
        <v>1961072.782124515</v>
      </c>
      <c r="D56" s="6">
        <f>SUM('American Chambers'!D56,'American Integrity'!D56,'amer life asr'!D56,'Amer Std Life Acc'!D56,AmerWstrn!D56,'AMS Life'!D56,'Andrew Jackson'!D56,centennial!D56,'coastal states'!D56,'Confed Life (CLIC)'!D56,'Confed Life &amp; Annty (CLIAC)'!D56,'Consumers United'!D56,'Cont Invstrs'!D56,'Corporate Life'!D56,'Diamond Benefits'!D56,'EBL Life'!D56,'Family Guaranty'!D56,'Farmers&amp;Ranchers'!D56,fbl!D56,,'First Natl(Thrnr)'!D56,'Franklin American'!D56,'Franklin Protective'!D56)+SUM('George Washington'!D56,'Guarantee Security'!D56,'Inter-American'!D56,'International Fin'!D56,'Investment Life of America'!D56,'Investors Equity'!D56,'Kentucky Central'!D56,Midcontinent!D56,'Midwest Life'!D56,'Mutual Security'!D56,'National Affiliated'!D56,'Natl American'!D56,'National Heritage'!D56,'Old Colony Life'!D56,Statesman!D56,'Summit National'!D56,Universe!D56)</f>
        <v>287650.235496047</v>
      </c>
      <c r="E56" s="6">
        <f>SUM('American Chambers'!E56,'American Integrity'!E56,'amer life asr'!E56,'Amer Std Life Acc'!E56,AmerWstrn!E56,'AMS Life'!E56,'Andrew Jackson'!E56,centennial!E56,'coastal states'!E56,'Confed Life (CLIC)'!E56,'Confed Life &amp; Annty (CLIAC)'!E56,'Consumers United'!E56,'Cont Invstrs'!E56,'Corporate Life'!E56,'Diamond Benefits'!E56,'EBL Life'!E56,'Family Guaranty'!E56,'Farmers&amp;Ranchers'!E56,fbl!E56,,'First Natl(Thrnr)'!E56,'Franklin American'!E56,'Franklin Protective'!E56)+SUM('George Washington'!E56,'Guarantee Security'!E56,'Inter-American'!E56,'International Fin'!E56,'Investment Life of America'!E56,'Investors Equity'!E56,'Kentucky Central'!E56,Midcontinent!E56,'Midwest Life'!E56,'Mutual Security'!E56,'National Affiliated'!E56,'Natl American'!E56,'National Heritage'!E56,'Old Colony Life'!E56,Statesman!E56,'Summit National'!E56,Universe!E56)</f>
        <v>0</v>
      </c>
      <c r="F56" s="6">
        <f t="shared" si="0"/>
        <v>3159465.9480231856</v>
      </c>
    </row>
    <row r="57" spans="1:6" ht="12.75">
      <c r="A57" s="37" t="s">
        <v>73</v>
      </c>
      <c r="B57" s="6">
        <f>SUM('American Chambers'!B57,'American Integrity'!B57,'amer life asr'!B57,'Amer Std Life Acc'!B57,AmerWstrn!B57,'AMS Life'!B57,'Andrew Jackson'!B57,centennial!B57,'coastal states'!B57,'Confed Life (CLIC)'!B57,'Confed Life &amp; Annty (CLIAC)'!B57,'Consumers United'!B57,'Cont Invstrs'!B57,'Corporate Life'!B57,'Diamond Benefits'!B57,'EBL Life'!B57,'Family Guaranty'!B57,'Farmers&amp;Ranchers'!B57,fbl!B57,,'First Natl(Thrnr)'!B57,'Franklin American'!B57,'Franklin Protective'!B57)+SUM('George Washington'!B57,'Guarantee Security'!B57,'Inter-American'!B57,'International Fin'!B57,'Investment Life of America'!B57,'Investors Equity'!B57,'Kentucky Central'!B57,Midcontinent!B57,'Midwest Life'!B57,'Mutual Security'!B57,'National Affiliated'!B57,'Natl American'!B57,'National Heritage'!B57,'Old Colony Life'!B57,Statesman!B57,'Summit National'!B57,Universe!B57)</f>
        <v>329082.8170087886</v>
      </c>
      <c r="C57" s="6">
        <f>SUM('American Chambers'!C57,'American Integrity'!C57,'amer life asr'!C57,'Amer Std Life Acc'!C57,AmerWstrn!C57,'AMS Life'!C57,'Andrew Jackson'!C57,centennial!C57,'coastal states'!C57,'Confed Life (CLIC)'!C57,'Confed Life &amp; Annty (CLIAC)'!C57,'Consumers United'!C57,'Cont Invstrs'!C57,'Corporate Life'!C57,'Diamond Benefits'!C57,'EBL Life'!C57,'Family Guaranty'!C57,'Farmers&amp;Ranchers'!C57,fbl!C57,,'First Natl(Thrnr)'!C57,'Franklin American'!C57,'Franklin Protective'!C57)+SUM('George Washington'!C57,'Guarantee Security'!C57,'Inter-American'!C57,'International Fin'!C57,'Investment Life of America'!C57,'Investors Equity'!C57,'Kentucky Central'!C57,Midcontinent!C57,'Midwest Life'!C57,'Mutual Security'!C57,'National Affiliated'!C57,'Natl American'!C57,'National Heritage'!C57,'Old Colony Life'!C57,Statesman!C57,'Summit National'!C57,Universe!C57)</f>
        <v>1806026.8068286113</v>
      </c>
      <c r="D57" s="6">
        <f>SUM('American Chambers'!D57,'American Integrity'!D57,'amer life asr'!D57,'Amer Std Life Acc'!D57,AmerWstrn!D57,'AMS Life'!D57,'Andrew Jackson'!D57,centennial!D57,'coastal states'!D57,'Confed Life (CLIC)'!D57,'Confed Life &amp; Annty (CLIAC)'!D57,'Consumers United'!D57,'Cont Invstrs'!D57,'Corporate Life'!D57,'Diamond Benefits'!D57,'EBL Life'!D57,'Family Guaranty'!D57,'Farmers&amp;Ranchers'!D57,fbl!D57,,'First Natl(Thrnr)'!D57,'Franklin American'!D57,'Franklin Protective'!D57)+SUM('George Washington'!D57,'Guarantee Security'!D57,'Inter-American'!D57,'International Fin'!D57,'Investment Life of America'!D57,'Investors Equity'!D57,'Kentucky Central'!D57,Midcontinent!D57,'Midwest Life'!D57,'Mutual Security'!D57,'National Affiliated'!D57,'Natl American'!D57,'National Heritage'!D57,'Old Colony Life'!D57,Statesman!D57,'Summit National'!D57,Universe!D57)</f>
        <v>785593.3493681321</v>
      </c>
      <c r="E57" s="6">
        <f>SUM('American Chambers'!E57,'American Integrity'!E57,'amer life asr'!E57,'Amer Std Life Acc'!E57,AmerWstrn!E57,'AMS Life'!E57,'Andrew Jackson'!E57,centennial!E57,'coastal states'!E57,'Confed Life (CLIC)'!E57,'Confed Life &amp; Annty (CLIAC)'!E57,'Consumers United'!E57,'Cont Invstrs'!E57,'Corporate Life'!E57,'Diamond Benefits'!E57,'EBL Life'!E57,'Family Guaranty'!E57,'Farmers&amp;Ranchers'!E57,fbl!E57,,'First Natl(Thrnr)'!E57,'Franklin American'!E57,'Franklin Protective'!E57)+SUM('George Washington'!E57,'Guarantee Security'!E57,'Inter-American'!E57,'International Fin'!E57,'Investment Life of America'!E57,'Investors Equity'!E57,'Kentucky Central'!E57,Midcontinent!E57,'Midwest Life'!E57,'Mutual Security'!E57,'National Affiliated'!E57,'Natl American'!E57,'National Heritage'!E57,'Old Colony Life'!E57,Statesman!E57,'Summit National'!E57,Universe!E57)</f>
        <v>0</v>
      </c>
      <c r="F57" s="6">
        <f t="shared" si="0"/>
        <v>2920702.973205532</v>
      </c>
    </row>
    <row r="58" spans="1:6" ht="12.75">
      <c r="A58" s="37" t="s">
        <v>74</v>
      </c>
      <c r="B58" s="6">
        <f>SUM('American Chambers'!B58,'American Integrity'!B58,'amer life asr'!B58,'Amer Std Life Acc'!B58,AmerWstrn!B58,'AMS Life'!B58,'Andrew Jackson'!B58,centennial!B58,'coastal states'!B58,'Confed Life (CLIC)'!B58,'Confed Life &amp; Annty (CLIAC)'!B58,'Consumers United'!B58,'Cont Invstrs'!B58,'Corporate Life'!B58,'Diamond Benefits'!B58,'EBL Life'!B58,'Family Guaranty'!B58,'Farmers&amp;Ranchers'!B58,fbl!B58,,'First Natl(Thrnr)'!B58,'Franklin American'!B58,'Franklin Protective'!B58)+SUM('George Washington'!B58,'Guarantee Security'!B58,'Inter-American'!B58,'International Fin'!B58,'Investment Life of America'!B58,'Investors Equity'!B58,'Kentucky Central'!B58,Midcontinent!B58,'Midwest Life'!B58,'Mutual Security'!B58,'National Affiliated'!B58,'Natl American'!B58,'National Heritage'!B58,'Old Colony Life'!B58,Statesman!B58,'Summit National'!B58,Universe!B58)</f>
        <v>1</v>
      </c>
      <c r="C58" s="6">
        <f>SUM('American Chambers'!C58,'American Integrity'!C58,'amer life asr'!C58,'Amer Std Life Acc'!C58,AmerWstrn!C58,'AMS Life'!C58,'Andrew Jackson'!C58,centennial!C58,'coastal states'!C58,'Confed Life (CLIC)'!C58,'Confed Life &amp; Annty (CLIAC)'!C58,'Consumers United'!C58,'Cont Invstrs'!C58,'Corporate Life'!C58,'Diamond Benefits'!C58,'EBL Life'!C58,'Family Guaranty'!C58,'Farmers&amp;Ranchers'!C58,fbl!C58,,'First Natl(Thrnr)'!C58,'Franklin American'!C58,'Franklin Protective'!C58)+SUM('George Washington'!C58,'Guarantee Security'!C58,'Inter-American'!C58,'International Fin'!C58,'Investment Life of America'!C58,'Investors Equity'!C58,'Kentucky Central'!C58,Midcontinent!C58,'Midwest Life'!C58,'Mutual Security'!C58,'National Affiliated'!C58,'Natl American'!C58,'National Heritage'!C58,'Old Colony Life'!C58,Statesman!C58,'Summit National'!C58,Universe!C58)</f>
        <v>0</v>
      </c>
      <c r="D58" s="6">
        <f>SUM('American Chambers'!D58,'American Integrity'!D58,'amer life asr'!D58,'Amer Std Life Acc'!D58,AmerWstrn!D58,'AMS Life'!D58,'Andrew Jackson'!D58,centennial!D58,'coastal states'!D58,'Confed Life (CLIC)'!D58,'Confed Life &amp; Annty (CLIAC)'!D58,'Consumers United'!D58,'Cont Invstrs'!D58,'Corporate Life'!D58,'Diamond Benefits'!D58,'EBL Life'!D58,'Family Guaranty'!D58,'Farmers&amp;Ranchers'!D58,fbl!D58,,'First Natl(Thrnr)'!D58,'Franklin American'!D58,'Franklin Protective'!D58)+SUM('George Washington'!D58,'Guarantee Security'!D58,'Inter-American'!D58,'International Fin'!D58,'Investment Life of America'!D58,'Investors Equity'!D58,'Kentucky Central'!D58,Midcontinent!D58,'Midwest Life'!D58,'Mutual Security'!D58,'National Affiliated'!D58,'Natl American'!D58,'National Heritage'!D58,'Old Colony Life'!D58,Statesman!D58,'Summit National'!D58,Universe!D58)</f>
        <v>15025.734815241916</v>
      </c>
      <c r="E58" s="6">
        <f>SUM('American Chambers'!E58,'American Integrity'!E58,'amer life asr'!E58,'Amer Std Life Acc'!E58,AmerWstrn!E58,'AMS Life'!E58,'Andrew Jackson'!E58,centennial!E58,'coastal states'!E58,'Confed Life (CLIC)'!E58,'Confed Life &amp; Annty (CLIAC)'!E58,'Consumers United'!E58,'Cont Invstrs'!E58,'Corporate Life'!E58,'Diamond Benefits'!E58,'EBL Life'!E58,'Family Guaranty'!E58,'Farmers&amp;Ranchers'!E58,fbl!E58,,'First Natl(Thrnr)'!E58,'Franklin American'!E58,'Franklin Protective'!E58)+SUM('George Washington'!E58,'Guarantee Security'!E58,'Inter-American'!E58,'International Fin'!E58,'Investment Life of America'!E58,'Investors Equity'!E58,'Kentucky Central'!E58,Midcontinent!E58,'Midwest Life'!E58,'Mutual Security'!E58,'National Affiliated'!E58,'Natl American'!E58,'National Heritage'!E58,'Old Colony Life'!E58,Statesman!E58,'Summit National'!E58,Universe!E58)</f>
        <v>0</v>
      </c>
      <c r="F58" s="6">
        <f t="shared" si="0"/>
        <v>15026.734815241916</v>
      </c>
    </row>
    <row r="59" spans="1:6" ht="12.75">
      <c r="A59" s="37"/>
      <c r="B59" s="6"/>
      <c r="C59" s="6"/>
      <c r="D59" s="6"/>
      <c r="E59" s="6"/>
      <c r="F59" s="6"/>
    </row>
    <row r="60" spans="1:6" ht="12.75">
      <c r="A60" s="37" t="s">
        <v>6</v>
      </c>
      <c r="B60" s="6">
        <f>SUM(B6:B58)</f>
        <v>291409311.63281703</v>
      </c>
      <c r="C60" s="6">
        <f>SUM(C6:C58)</f>
        <v>834249012.2532039</v>
      </c>
      <c r="D60" s="6">
        <f>SUM(D6:D58)</f>
        <v>159780231.8398454</v>
      </c>
      <c r="E60" s="6">
        <f>SUM(E6:E58)</f>
        <v>23750508.42520368</v>
      </c>
      <c r="F60" s="6">
        <f>SUM(F6:F58)</f>
        <v>1309189064.1510704</v>
      </c>
    </row>
    <row r="62" spans="1:6" ht="12.75">
      <c r="A62" s="131" t="s">
        <v>253</v>
      </c>
      <c r="B62" s="131"/>
      <c r="C62" s="131"/>
      <c r="D62" s="131"/>
      <c r="E62" s="131"/>
      <c r="F62" s="131"/>
    </row>
    <row r="63" spans="1:6" ht="12.75">
      <c r="A63" s="7" t="s">
        <v>155</v>
      </c>
      <c r="B63" s="131" t="s">
        <v>156</v>
      </c>
      <c r="C63" s="131"/>
      <c r="D63" s="131"/>
      <c r="E63" s="131"/>
      <c r="F63" s="131"/>
    </row>
    <row r="65" spans="1:6" ht="12.75">
      <c r="A65" s="7" t="s">
        <v>6</v>
      </c>
      <c r="B65" s="7">
        <f>SUM(B60:B63)</f>
        <v>291409311.63281703</v>
      </c>
      <c r="C65" s="7">
        <f>SUM(C60:C63)</f>
        <v>834249012.2532039</v>
      </c>
      <c r="D65" s="7">
        <f>SUM(D60:D63)</f>
        <v>159780231.8398454</v>
      </c>
      <c r="E65" s="7">
        <f>SUM(E60:E63)</f>
        <v>23750508.42520368</v>
      </c>
      <c r="F65" s="7">
        <f>SUM(F60:F63)</f>
        <v>1309189064.1510704</v>
      </c>
    </row>
    <row r="67" ht="12.75">
      <c r="A67" s="7" t="s">
        <v>0</v>
      </c>
    </row>
  </sheetData>
  <mergeCells count="3">
    <mergeCell ref="A1:F1"/>
    <mergeCell ref="A62:F62"/>
    <mergeCell ref="B63:F63"/>
  </mergeCells>
  <printOptions horizontalCentered="1" verticalCentered="1"/>
  <pageMargins left="0.25" right="0.25" top="0.25" bottom="0.25" header="0.25" footer="0.25"/>
  <pageSetup fitToHeight="1" fitToWidth="1" horizontalDpi="600" verticalDpi="600" orientation="portrait" scale="64" r:id="rId1"/>
  <headerFooter alignWithMargins="0">
    <oddHeader>&amp;L&amp;"Geneva,Bold"&amp;D&amp;C&amp;"Geneva,Bold Italic"Closed Prior to 2003 Insolvencies Summary By State&amp;R&amp;"Geneva,Bold"UNAUDITED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7.xml><?xml version="1.0" encoding="utf-8"?>
<worksheet xmlns="http://schemas.openxmlformats.org/spreadsheetml/2006/main" xmlns:r="http://schemas.openxmlformats.org/officeDocument/2006/relationships">
  <dimension ref="A1:I65"/>
  <sheetViews>
    <sheetView zoomScale="75" zoomScaleNormal="75" workbookViewId="0" topLeftCell="A3">
      <selection activeCell="H21" sqref="H21"/>
    </sheetView>
  </sheetViews>
  <sheetFormatPr defaultColWidth="9.00390625" defaultRowHeight="12.75"/>
  <cols>
    <col min="1" max="1" width="15.75390625" style="7" bestFit="1" customWidth="1"/>
    <col min="2" max="2" width="13.125" style="7" customWidth="1"/>
    <col min="3" max="3" width="11.75390625" style="7" customWidth="1"/>
    <col min="4" max="4" width="10.875" style="7" customWidth="1"/>
    <col min="5" max="5" width="14.375" style="7" bestFit="1" customWidth="1"/>
    <col min="6" max="6" width="12.875" style="7" customWidth="1"/>
    <col min="7" max="7" width="2.75390625" style="7" customWidth="1"/>
    <col min="8" max="8" width="22.375" style="7" customWidth="1"/>
    <col min="9" max="9" width="11.875" style="6" bestFit="1" customWidth="1"/>
    <col min="10" max="16384" width="10.75390625" style="7" customWidth="1"/>
  </cols>
  <sheetData>
    <row r="1" spans="1:6" ht="12.75">
      <c r="A1" s="130" t="s">
        <v>243</v>
      </c>
      <c r="B1" s="130"/>
      <c r="C1" s="130"/>
      <c r="D1" s="130"/>
      <c r="E1" s="130"/>
      <c r="F1" s="130"/>
    </row>
    <row r="2" ht="12.75">
      <c r="A2" s="4" t="s">
        <v>0</v>
      </c>
    </row>
    <row r="3" spans="2:5" ht="12.75">
      <c r="B3" s="20"/>
      <c r="C3" s="20" t="s">
        <v>1</v>
      </c>
      <c r="E3" s="20" t="s">
        <v>2</v>
      </c>
    </row>
    <row r="4" spans="1:6" ht="12.75">
      <c r="A4" s="7" t="s">
        <v>0</v>
      </c>
      <c r="B4" s="20" t="s">
        <v>3</v>
      </c>
      <c r="C4" s="20" t="s">
        <v>4</v>
      </c>
      <c r="D4" s="20" t="s">
        <v>5</v>
      </c>
      <c r="E4" s="20" t="s">
        <v>4</v>
      </c>
      <c r="F4" s="20" t="s">
        <v>6</v>
      </c>
    </row>
    <row r="5" ht="12.75">
      <c r="A5" s="37"/>
    </row>
    <row r="6" spans="1:9" ht="12.75">
      <c r="A6" s="37" t="s">
        <v>7</v>
      </c>
      <c r="B6" s="6">
        <f>SUM('Alabama Life'!B6,'American Educators'!B6,'Consolidated National'!B6,fcl!B6,'Mutual Benefit'!B6,'New Jersey Life'!B6,'Old Faithful'!B6,'Pacific Standard'!B6,Settlers!B6,supreme!B6,underwriters!B6,'United Republic'!B6,'Bankers Commercial'!B6,'first natl'!B6,Unison!B6)</f>
        <v>3656871.219509683</v>
      </c>
      <c r="C6" s="6">
        <f>SUM('Alabama Life'!C6,'American Educators'!C6,'Consolidated National'!C6,fcl!C6,'Mutual Benefit'!C6,'New Jersey Life'!C6,'Old Faithful'!C6,'Pacific Standard'!C6,Settlers!C6,supreme!C6,underwriters!C6,'United Republic'!C6,'Bankers Commercial'!C6,'first natl'!C6,Unison!C6)</f>
        <v>5713491.099404953</v>
      </c>
      <c r="D6" s="6">
        <f>SUM('Alabama Life'!D6,'American Educators'!D6,'Consolidated National'!D6,fcl!D6,'Mutual Benefit'!D6,'New Jersey Life'!D6,'Old Faithful'!D6,'Pacific Standard'!D6,Settlers!D6,supreme!D6,underwriters!D6,'United Republic'!D6,'Bankers Commercial'!D6,'first natl'!D6,Unison!D6)</f>
        <v>726348.9140952402</v>
      </c>
      <c r="E6" s="6">
        <f>SUM('Alabama Life'!E6,'American Educators'!E6,'Consolidated National'!E6,fcl!E6,'Mutual Benefit'!E6,'New Jersey Life'!E6,'Old Faithful'!E6,'Pacific Standard'!E6,Settlers!E6,supreme!E6,underwriters!E6,'United Republic'!E6,'Bankers Commercial'!E6,'first natl'!E6,Unison!E6)</f>
        <v>0</v>
      </c>
      <c r="F6" s="6">
        <f>SUM(B6:E6)</f>
        <v>10096711.233009877</v>
      </c>
      <c r="H6" s="7" t="s">
        <v>161</v>
      </c>
      <c r="I6" s="6">
        <f>+summary!L75</f>
        <v>3310751.276666667</v>
      </c>
    </row>
    <row r="7" spans="1:9" ht="12.75">
      <c r="A7" s="37" t="s">
        <v>9</v>
      </c>
      <c r="B7" s="6">
        <f>SUM('Alabama Life'!B7,'American Educators'!B7,'Consolidated National'!B7,fcl!B7,'Mutual Benefit'!B7,'New Jersey Life'!B7,'Old Faithful'!B7,'Pacific Standard'!B7,Settlers!B7,supreme!B7,underwriters!B7,'United Republic'!B7,'Bankers Commercial'!B7,'first natl'!B7,Unison!B7)</f>
        <v>39613.478809062464</v>
      </c>
      <c r="C7" s="6">
        <f>SUM('Alabama Life'!C7,'American Educators'!C7,'Consolidated National'!C7,fcl!C7,'Mutual Benefit'!C7,'New Jersey Life'!C7,'Old Faithful'!C7,'Pacific Standard'!C7,Settlers!C7,supreme!C7,underwriters!C7,'United Republic'!C7,'Bankers Commercial'!C7,'first natl'!C7,Unison!C7)</f>
        <v>-528.6656025516336</v>
      </c>
      <c r="D7" s="6">
        <f>SUM('Alabama Life'!D7,'American Educators'!D7,'Consolidated National'!D7,fcl!D7,'Mutual Benefit'!D7,'New Jersey Life'!D7,'Old Faithful'!D7,'Pacific Standard'!D7,Settlers!D7,supreme!D7,underwriters!D7,'United Republic'!D7,'Bankers Commercial'!D7,'first natl'!D7,Unison!D7)</f>
        <v>0</v>
      </c>
      <c r="E7" s="6">
        <f>SUM('Alabama Life'!E7,'American Educators'!E7,'Consolidated National'!E7,fcl!E7,'Mutual Benefit'!E7,'New Jersey Life'!E7,'Old Faithful'!E7,'Pacific Standard'!E7,Settlers!E7,supreme!E7,underwriters!E7,'United Republic'!E7,'Bankers Commercial'!E7,'first natl'!E7,Unison!E7)</f>
        <v>-511.9391197740424</v>
      </c>
      <c r="F7" s="6">
        <f aca="true" t="shared" si="0" ref="F7:F58">SUM(B7:E7)</f>
        <v>38572.87408673679</v>
      </c>
      <c r="H7" s="7" t="s">
        <v>162</v>
      </c>
      <c r="I7" s="6">
        <f>+summary!L76</f>
        <v>4926157.116666667</v>
      </c>
    </row>
    <row r="8" spans="1:9" ht="12.75">
      <c r="A8" s="37" t="s">
        <v>10</v>
      </c>
      <c r="B8" s="6">
        <f>SUM('Alabama Life'!B8,'American Educators'!B8,'Consolidated National'!B8,fcl!B8,'Mutual Benefit'!B8,'New Jersey Life'!B8,'Old Faithful'!B8,'Pacific Standard'!B8,Settlers!B8,supreme!B8,underwriters!B8,'United Republic'!B8,'Bankers Commercial'!B8,'first natl'!B8,Unison!B8)</f>
        <v>2093271.4776215255</v>
      </c>
      <c r="C8" s="6">
        <f>SUM('Alabama Life'!C8,'American Educators'!C8,'Consolidated National'!C8,fcl!C8,'Mutual Benefit'!C8,'New Jersey Life'!C8,'Old Faithful'!C8,'Pacific Standard'!C8,Settlers!C8,supreme!C8,underwriters!C8,'United Republic'!C8,'Bankers Commercial'!C8,'first natl'!C8,Unison!C8)</f>
        <v>1338067.2693343987</v>
      </c>
      <c r="D8" s="6">
        <f>SUM('Alabama Life'!D8,'American Educators'!D8,'Consolidated National'!D8,fcl!D8,'Mutual Benefit'!D8,'New Jersey Life'!D8,'Old Faithful'!D8,'Pacific Standard'!D8,Settlers!D8,supreme!D8,underwriters!D8,'United Republic'!D8,'Bankers Commercial'!D8,'first natl'!D8,Unison!D8)</f>
        <v>284909.04938751063</v>
      </c>
      <c r="E8" s="6">
        <f>SUM('Alabama Life'!E8,'American Educators'!E8,'Consolidated National'!E8,fcl!E8,'Mutual Benefit'!E8,'New Jersey Life'!E8,'Old Faithful'!E8,'Pacific Standard'!E8,Settlers!E8,supreme!E8,underwriters!E8,'United Republic'!E8,'Bankers Commercial'!E8,'first natl'!E8,Unison!E8)</f>
        <v>0</v>
      </c>
      <c r="F8" s="6">
        <f t="shared" si="0"/>
        <v>3716247.7963434346</v>
      </c>
      <c r="H8" s="7" t="s">
        <v>288</v>
      </c>
      <c r="I8" s="6">
        <f>+summary!L77</f>
        <v>13823224.66</v>
      </c>
    </row>
    <row r="9" spans="1:9" ht="12.75">
      <c r="A9" s="37" t="s">
        <v>11</v>
      </c>
      <c r="B9" s="6">
        <f>SUM('Alabama Life'!B9,'American Educators'!B9,'Consolidated National'!B9,fcl!B9,'Mutual Benefit'!B9,'New Jersey Life'!B9,'Old Faithful'!B9,'Pacific Standard'!B9,Settlers!B9,supreme!B9,underwriters!B9,'United Republic'!B9,'Bankers Commercial'!B9,'first natl'!B9,Unison!B9)</f>
        <v>457277.9950733425</v>
      </c>
      <c r="C9" s="6">
        <f>SUM('Alabama Life'!C9,'American Educators'!C9,'Consolidated National'!C9,fcl!C9,'Mutual Benefit'!C9,'New Jersey Life'!C9,'Old Faithful'!C9,'Pacific Standard'!C9,Settlers!C9,supreme!C9,underwriters!C9,'United Republic'!C9,'Bankers Commercial'!C9,'first natl'!C9,Unison!C9)</f>
        <v>389571.6282186569</v>
      </c>
      <c r="D9" s="6">
        <f>SUM('Alabama Life'!D9,'American Educators'!D9,'Consolidated National'!D9,fcl!D9,'Mutual Benefit'!D9,'New Jersey Life'!D9,'Old Faithful'!D9,'Pacific Standard'!D9,Settlers!D9,supreme!D9,underwriters!D9,'United Republic'!D9,'Bankers Commercial'!D9,'first natl'!D9,Unison!D9)</f>
        <v>87604.00644341645</v>
      </c>
      <c r="E9" s="6">
        <f>SUM('Alabama Life'!E9,'American Educators'!E9,'Consolidated National'!E9,fcl!E9,'Mutual Benefit'!E9,'New Jersey Life'!E9,'Old Faithful'!E9,'Pacific Standard'!E9,Settlers!E9,supreme!E9,underwriters!E9,'United Republic'!E9,'Bankers Commercial'!E9,'first natl'!E9,Unison!E9)</f>
        <v>-1.938009349062746</v>
      </c>
      <c r="F9" s="6">
        <f t="shared" si="0"/>
        <v>934451.6917260668</v>
      </c>
      <c r="H9" s="7" t="s">
        <v>166</v>
      </c>
      <c r="I9" s="6">
        <f>+summary!L78</f>
        <v>8852915.841794873</v>
      </c>
    </row>
    <row r="10" spans="1:9" ht="12.75">
      <c r="A10" s="37" t="s">
        <v>12</v>
      </c>
      <c r="B10" s="6">
        <f>SUM('Alabama Life'!B10,'American Educators'!B10,'Consolidated National'!B10,fcl!B10,'Mutual Benefit'!B10,'New Jersey Life'!B10,'Old Faithful'!B10,'Pacific Standard'!B10,Settlers!B10,supreme!B10,underwriters!B10,'United Republic'!B10,'Bankers Commercial'!B10,'first natl'!B10,Unison!B10)</f>
        <v>7450724.987782747</v>
      </c>
      <c r="C10" s="6">
        <f>SUM('Alabama Life'!C10,'American Educators'!C10,'Consolidated National'!C10,fcl!C10,'Mutual Benefit'!C10,'New Jersey Life'!C10,'Old Faithful'!C10,'Pacific Standard'!C10,Settlers!C10,supreme!C10,underwriters!C10,'United Republic'!C10,'Bankers Commercial'!C10,'first natl'!C10,Unison!C10)</f>
        <v>15061.950365560788</v>
      </c>
      <c r="D10" s="6">
        <f>SUM('Alabama Life'!D10,'American Educators'!D10,'Consolidated National'!D10,fcl!D10,'Mutual Benefit'!D10,'New Jersey Life'!D10,'Old Faithful'!D10,'Pacific Standard'!D10,Settlers!D10,supreme!D10,underwriters!D10,'United Republic'!D10,'Bankers Commercial'!D10,'first natl'!D10,Unison!D10)</f>
        <v>164634.9901697256</v>
      </c>
      <c r="E10" s="6">
        <f>SUM('Alabama Life'!E10,'American Educators'!E10,'Consolidated National'!E10,fcl!E10,'Mutual Benefit'!E10,'New Jersey Life'!E10,'Old Faithful'!E10,'Pacific Standard'!E10,Settlers!E10,supreme!E10,underwriters!E10,'United Republic'!E10,'Bankers Commercial'!E10,'first natl'!E10,Unison!E10)</f>
        <v>0</v>
      </c>
      <c r="F10" s="6">
        <f t="shared" si="0"/>
        <v>7630421.928318033</v>
      </c>
      <c r="H10" s="7" t="s">
        <v>283</v>
      </c>
      <c r="I10" s="6">
        <f>+summary!L79</f>
        <v>53265.55</v>
      </c>
    </row>
    <row r="11" spans="1:9" ht="12.75">
      <c r="A11" s="37" t="s">
        <v>14</v>
      </c>
      <c r="B11" s="6">
        <f>SUM('Alabama Life'!B11,'American Educators'!B11,'Consolidated National'!B11,fcl!B11,'Mutual Benefit'!B11,'New Jersey Life'!B11,'Old Faithful'!B11,'Pacific Standard'!B11,Settlers!B11,supreme!B11,underwriters!B11,'United Republic'!B11,'Bankers Commercial'!B11,'first natl'!B11,Unison!B11)</f>
        <v>198115.0029216276</v>
      </c>
      <c r="C11" s="6">
        <f>SUM('Alabama Life'!C11,'American Educators'!C11,'Consolidated National'!C11,fcl!C11,'Mutual Benefit'!C11,'New Jersey Life'!C11,'Old Faithful'!C11,'Pacific Standard'!C11,Settlers!C11,supreme!C11,underwriters!C11,'United Republic'!C11,'Bankers Commercial'!C11,'first natl'!C11,Unison!C11)</f>
        <v>573732.771695027</v>
      </c>
      <c r="D11" s="6">
        <f>SUM('Alabama Life'!D11,'American Educators'!D11,'Consolidated National'!D11,fcl!D11,'Mutual Benefit'!D11,'New Jersey Life'!D11,'Old Faithful'!D11,'Pacific Standard'!D11,Settlers!D11,supreme!D11,underwriters!D11,'United Republic'!D11,'Bankers Commercial'!D11,'first natl'!D11,Unison!D11)</f>
        <v>58783.94479994933</v>
      </c>
      <c r="E11" s="6">
        <f>SUM('Alabama Life'!E11,'American Educators'!E11,'Consolidated National'!E11,fcl!E11,'Mutual Benefit'!E11,'New Jersey Life'!E11,'Old Faithful'!E11,'Pacific Standard'!E11,Settlers!E11,supreme!E11,underwriters!E11,'United Republic'!E11,'Bankers Commercial'!E11,'first natl'!E11,Unison!E11)</f>
        <v>0</v>
      </c>
      <c r="F11" s="6">
        <f t="shared" si="0"/>
        <v>830631.7194166039</v>
      </c>
      <c r="H11" s="7" t="s">
        <v>249</v>
      </c>
      <c r="I11" s="6">
        <f>+summary!L80</f>
        <v>227321.4400000003</v>
      </c>
    </row>
    <row r="12" spans="1:9" ht="12.75">
      <c r="A12" s="37" t="s">
        <v>15</v>
      </c>
      <c r="B12" s="6">
        <f>SUM('Alabama Life'!B12,'American Educators'!B12,'Consolidated National'!B12,fcl!B12,'Mutual Benefit'!B12,'New Jersey Life'!B12,'Old Faithful'!B12,'Pacific Standard'!B12,Settlers!B12,supreme!B12,underwriters!B12,'United Republic'!B12,'Bankers Commercial'!B12,'first natl'!B12,Unison!B12)</f>
        <v>-19744.097184761322</v>
      </c>
      <c r="C12" s="6">
        <f>SUM('Alabama Life'!C12,'American Educators'!C12,'Consolidated National'!C12,fcl!C12,'Mutual Benefit'!C12,'New Jersey Life'!C12,'Old Faithful'!C12,'Pacific Standard'!C12,Settlers!C12,supreme!C12,underwriters!C12,'United Republic'!C12,'Bankers Commercial'!C12,'first natl'!C12,Unison!C12)</f>
        <v>-83333.02788358594</v>
      </c>
      <c r="D12" s="6">
        <f>SUM('Alabama Life'!D12,'American Educators'!D12,'Consolidated National'!D12,fcl!D12,'Mutual Benefit'!D12,'New Jersey Life'!D12,'Old Faithful'!D12,'Pacific Standard'!D12,Settlers!D12,supreme!D12,underwriters!D12,'United Republic'!D12,'Bankers Commercial'!D12,'first natl'!D12,Unison!D12)</f>
        <v>0</v>
      </c>
      <c r="E12" s="6">
        <f>SUM('Alabama Life'!E12,'American Educators'!E12,'Consolidated National'!E12,fcl!E12,'Mutual Benefit'!E12,'New Jersey Life'!E12,'Old Faithful'!E12,'Pacific Standard'!E12,Settlers!E12,supreme!E12,underwriters!E12,'United Republic'!E12,'Bankers Commercial'!E12,'first natl'!E12,Unison!E12)</f>
        <v>-1225.432211255782</v>
      </c>
      <c r="F12" s="6">
        <f t="shared" si="0"/>
        <v>-104302.55727960305</v>
      </c>
      <c r="H12" s="7" t="s">
        <v>318</v>
      </c>
      <c r="I12" s="6">
        <f>+summary!L81</f>
        <v>0</v>
      </c>
    </row>
    <row r="13" spans="1:9" ht="12.75">
      <c r="A13" s="37" t="s">
        <v>17</v>
      </c>
      <c r="B13" s="6">
        <f>SUM('Alabama Life'!B13,'American Educators'!B13,'Consolidated National'!B13,fcl!B13,'Mutual Benefit'!B13,'New Jersey Life'!B13,'Old Faithful'!B13,'Pacific Standard'!B13,Settlers!B13,supreme!B13,underwriters!B13,'United Republic'!B13,'Bankers Commercial'!B13,'first natl'!B13,Unison!B13)</f>
        <v>171646.3239343314</v>
      </c>
      <c r="C13" s="6">
        <f>SUM('Alabama Life'!C13,'American Educators'!C13,'Consolidated National'!C13,fcl!C13,'Mutual Benefit'!C13,'New Jersey Life'!C13,'Old Faithful'!C13,'Pacific Standard'!C13,Settlers!C13,supreme!C13,underwriters!C13,'United Republic'!C13,'Bankers Commercial'!C13,'first natl'!C13,Unison!C13)</f>
        <v>6138.7038215055445</v>
      </c>
      <c r="D13" s="6">
        <f>SUM('Alabama Life'!D13,'American Educators'!D13,'Consolidated National'!D13,fcl!D13,'Mutual Benefit'!D13,'New Jersey Life'!D13,'Old Faithful'!D13,'Pacific Standard'!D13,Settlers!D13,supreme!D13,underwriters!D13,'United Republic'!D13,'Bankers Commercial'!D13,'first natl'!D13,Unison!D13)</f>
        <v>1063.6546266061996</v>
      </c>
      <c r="E13" s="6">
        <f>SUM('Alabama Life'!E13,'American Educators'!E13,'Consolidated National'!E13,fcl!E13,'Mutual Benefit'!E13,'New Jersey Life'!E13,'Old Faithful'!E13,'Pacific Standard'!E13,Settlers!E13,supreme!E13,underwriters!E13,'United Republic'!E13,'Bankers Commercial'!E13,'first natl'!E13,Unison!E13)</f>
        <v>371.8111739690394</v>
      </c>
      <c r="F13" s="6">
        <f t="shared" si="0"/>
        <v>179220.49355641217</v>
      </c>
      <c r="H13" s="7" t="s">
        <v>147</v>
      </c>
      <c r="I13" s="8">
        <f>+summary!L82</f>
        <v>-1573340.6899997236</v>
      </c>
    </row>
    <row r="14" spans="1:9" ht="12.75">
      <c r="A14" s="37" t="s">
        <v>19</v>
      </c>
      <c r="B14" s="6">
        <f>SUM('Alabama Life'!B14,'American Educators'!B14,'Consolidated National'!B14,fcl!B14,'Mutual Benefit'!B14,'New Jersey Life'!B14,'Old Faithful'!B14,'Pacific Standard'!B14,Settlers!B14,supreme!B14,underwriters!B14,'United Republic'!B14,'Bankers Commercial'!B14,'first natl'!B14,Unison!B14)</f>
        <v>1487.6239866527706</v>
      </c>
      <c r="C14" s="6">
        <f>SUM('Alabama Life'!C14,'American Educators'!C14,'Consolidated National'!C14,fcl!C14,'Mutual Benefit'!C14,'New Jersey Life'!C14,'Old Faithful'!C14,'Pacific Standard'!C14,Settlers!C14,supreme!C14,underwriters!C14,'United Republic'!C14,'Bankers Commercial'!C14,'first natl'!C14,Unison!C14)</f>
        <v>0</v>
      </c>
      <c r="D14" s="6">
        <f>SUM('Alabama Life'!D14,'American Educators'!D14,'Consolidated National'!D14,fcl!D14,'Mutual Benefit'!D14,'New Jersey Life'!D14,'Old Faithful'!D14,'Pacific Standard'!D14,Settlers!D14,supreme!D14,underwriters!D14,'United Republic'!D14,'Bankers Commercial'!D14,'first natl'!D14,Unison!D14)</f>
        <v>302.1715868279927</v>
      </c>
      <c r="E14" s="6">
        <f>SUM('Alabama Life'!E14,'American Educators'!E14,'Consolidated National'!E14,fcl!E14,'Mutual Benefit'!E14,'New Jersey Life'!E14,'Old Faithful'!E14,'Pacific Standard'!E14,Settlers!E14,supreme!E14,underwriters!E14,'United Republic'!E14,'Bankers Commercial'!E14,'first natl'!E14,Unison!E14)</f>
        <v>0</v>
      </c>
      <c r="F14" s="6">
        <f t="shared" si="0"/>
        <v>1789.7955734807633</v>
      </c>
      <c r="H14" s="7" t="s">
        <v>177</v>
      </c>
      <c r="I14" s="6">
        <f>+summary!L83</f>
        <v>81850472.27</v>
      </c>
    </row>
    <row r="15" spans="1:9" ht="12.75">
      <c r="A15" s="37" t="s">
        <v>21</v>
      </c>
      <c r="B15" s="6">
        <f>SUM('Alabama Life'!B15,'American Educators'!B15,'Consolidated National'!B15,fcl!B15,'Mutual Benefit'!B15,'New Jersey Life'!B15,'Old Faithful'!B15,'Pacific Standard'!B15,Settlers!B15,supreme!B15,underwriters!B15,'United Republic'!B15,'Bankers Commercial'!B15,'first natl'!B15,Unison!B15)</f>
        <v>6395217.1865707375</v>
      </c>
      <c r="C15" s="6">
        <f>SUM('Alabama Life'!C15,'American Educators'!C15,'Consolidated National'!C15,fcl!C15,'Mutual Benefit'!C15,'New Jersey Life'!C15,'Old Faithful'!C15,'Pacific Standard'!C15,Settlers!C15,supreme!C15,underwriters!C15,'United Republic'!C15,'Bankers Commercial'!C15,'first natl'!C15,Unison!C15)</f>
        <v>624432.3358261621</v>
      </c>
      <c r="D15" s="6">
        <f>SUM('Alabama Life'!D15,'American Educators'!D15,'Consolidated National'!D15,fcl!D15,'Mutual Benefit'!D15,'New Jersey Life'!D15,'Old Faithful'!D15,'Pacific Standard'!D15,Settlers!D15,supreme!D15,underwriters!D15,'United Republic'!D15,'Bankers Commercial'!D15,'first natl'!D15,Unison!D15)</f>
        <v>220888.06563052564</v>
      </c>
      <c r="E15" s="6">
        <f>SUM('Alabama Life'!E15,'American Educators'!E15,'Consolidated National'!E15,fcl!E15,'Mutual Benefit'!E15,'New Jersey Life'!E15,'Old Faithful'!E15,'Pacific Standard'!E15,Settlers!E15,supreme!E15,underwriters!E15,'United Republic'!E15,'Bankers Commercial'!E15,'first natl'!E15,Unison!E15)</f>
        <v>0</v>
      </c>
      <c r="F15" s="6">
        <f t="shared" si="0"/>
        <v>7240537.588027425</v>
      </c>
      <c r="H15" s="7" t="s">
        <v>179</v>
      </c>
      <c r="I15" s="6">
        <f>+summary!L84</f>
        <v>1474117.6790999998</v>
      </c>
    </row>
    <row r="16" spans="1:9" ht="12.75">
      <c r="A16" s="37" t="s">
        <v>23</v>
      </c>
      <c r="B16" s="6">
        <f>SUM('Alabama Life'!B16,'American Educators'!B16,'Consolidated National'!B16,fcl!B16,'Mutual Benefit'!B16,'New Jersey Life'!B16,'Old Faithful'!B16,'Pacific Standard'!B16,Settlers!B16,supreme!B16,underwriters!B16,'United Republic'!B16,'Bankers Commercial'!B16,'first natl'!B16,Unison!B16)</f>
        <v>812077.1079074705</v>
      </c>
      <c r="C16" s="6">
        <f>SUM('Alabama Life'!C16,'American Educators'!C16,'Consolidated National'!C16,fcl!C16,'Mutual Benefit'!C16,'New Jersey Life'!C16,'Old Faithful'!C16,'Pacific Standard'!C16,Settlers!C16,supreme!C16,underwriters!C16,'United Republic'!C16,'Bankers Commercial'!C16,'first natl'!C16,Unison!C16)</f>
        <v>108699.1023571014</v>
      </c>
      <c r="D16" s="6">
        <f>SUM('Alabama Life'!D16,'American Educators'!D16,'Consolidated National'!D16,fcl!D16,'Mutual Benefit'!D16,'New Jersey Life'!D16,'Old Faithful'!D16,'Pacific Standard'!D16,Settlers!D16,supreme!D16,underwriters!D16,'United Republic'!D16,'Bankers Commercial'!D16,'first natl'!D16,Unison!D16)</f>
        <v>2732229.833785083</v>
      </c>
      <c r="E16" s="6">
        <f>SUM('Alabama Life'!E16,'American Educators'!E16,'Consolidated National'!E16,fcl!E16,'Mutual Benefit'!E16,'New Jersey Life'!E16,'Old Faithful'!E16,'Pacific Standard'!E16,Settlers!E16,supreme!E16,underwriters!E16,'United Republic'!E16,'Bankers Commercial'!E16,'first natl'!E16,Unison!E16)</f>
        <v>2650.56074953216</v>
      </c>
      <c r="F16" s="6">
        <f t="shared" si="0"/>
        <v>3655656.6047991873</v>
      </c>
      <c r="H16" s="7" t="s">
        <v>180</v>
      </c>
      <c r="I16" s="6">
        <f>+summary!L85</f>
        <v>28433271.529999997</v>
      </c>
    </row>
    <row r="17" spans="1:9" ht="12.75">
      <c r="A17" s="37" t="s">
        <v>24</v>
      </c>
      <c r="B17" s="6">
        <f>SUM('Alabama Life'!B17,'American Educators'!B17,'Consolidated National'!B17,fcl!B17,'Mutual Benefit'!B17,'New Jersey Life'!B17,'Old Faithful'!B17,'Pacific Standard'!B17,Settlers!B17,supreme!B17,underwriters!B17,'United Republic'!B17,'Bankers Commercial'!B17,'first natl'!B17,Unison!B17)</f>
        <v>1291034.9691333373</v>
      </c>
      <c r="C17" s="6">
        <f>SUM('Alabama Life'!C17,'American Educators'!C17,'Consolidated National'!C17,fcl!C17,'Mutual Benefit'!C17,'New Jersey Life'!C17,'Old Faithful'!C17,'Pacific Standard'!C17,Settlers!C17,supreme!C17,underwriters!C17,'United Republic'!C17,'Bankers Commercial'!C17,'first natl'!C17,Unison!C17)</f>
        <v>266552.12798378675</v>
      </c>
      <c r="D17" s="6">
        <f>SUM('Alabama Life'!D17,'American Educators'!D17,'Consolidated National'!D17,fcl!D17,'Mutual Benefit'!D17,'New Jersey Life'!D17,'Old Faithful'!D17,'Pacific Standard'!D17,Settlers!D17,supreme!D17,underwriters!D17,'United Republic'!D17,'Bankers Commercial'!D17,'first natl'!D17,Unison!D17)</f>
        <v>0</v>
      </c>
      <c r="E17" s="6">
        <f>SUM('Alabama Life'!E17,'American Educators'!E17,'Consolidated National'!E17,fcl!E17,'Mutual Benefit'!E17,'New Jersey Life'!E17,'Old Faithful'!E17,'Pacific Standard'!E17,Settlers!E17,supreme!E17,underwriters!E17,'United Republic'!E17,'Bankers Commercial'!E17,'first natl'!E17,Unison!E17)</f>
        <v>0</v>
      </c>
      <c r="F17" s="6">
        <f t="shared" si="0"/>
        <v>1557587.0971171241</v>
      </c>
      <c r="H17" s="37" t="s">
        <v>304</v>
      </c>
      <c r="I17" s="6">
        <f>+summary!L86</f>
        <v>127565</v>
      </c>
    </row>
    <row r="18" spans="1:9" ht="12.75">
      <c r="A18" s="37" t="s">
        <v>26</v>
      </c>
      <c r="B18" s="6">
        <f>SUM('Alabama Life'!B18,'American Educators'!B18,'Consolidated National'!B18,fcl!B18,'Mutual Benefit'!B18,'New Jersey Life'!B18,'Old Faithful'!B18,'Pacific Standard'!B18,Settlers!B18,supreme!B18,underwriters!B18,'United Republic'!B18,'Bankers Commercial'!B18,'first natl'!B18,Unison!B18)</f>
        <v>602595.0811621585</v>
      </c>
      <c r="C18" s="6">
        <f>SUM('Alabama Life'!C18,'American Educators'!C18,'Consolidated National'!C18,fcl!C18,'Mutual Benefit'!C18,'New Jersey Life'!C18,'Old Faithful'!C18,'Pacific Standard'!C18,Settlers!C18,supreme!C18,underwriters!C18,'United Republic'!C18,'Bankers Commercial'!C18,'first natl'!C18,Unison!C18)</f>
        <v>878153.0905602894</v>
      </c>
      <c r="D18" s="6">
        <f>SUM('Alabama Life'!D18,'American Educators'!D18,'Consolidated National'!D18,fcl!D18,'Mutual Benefit'!D18,'New Jersey Life'!D18,'Old Faithful'!D18,'Pacific Standard'!D18,Settlers!D18,supreme!D18,underwriters!D18,'United Republic'!D18,'Bankers Commercial'!D18,'first natl'!D18,Unison!D18)</f>
        <v>26376.142745644585</v>
      </c>
      <c r="E18" s="6">
        <f>SUM('Alabama Life'!E18,'American Educators'!E18,'Consolidated National'!E18,fcl!E18,'Mutual Benefit'!E18,'New Jersey Life'!E18,'Old Faithful'!E18,'Pacific Standard'!E18,Settlers!E18,supreme!E18,underwriters!E18,'United Republic'!E18,'Bankers Commercial'!E18,'first natl'!E18,Unison!E18)</f>
        <v>0</v>
      </c>
      <c r="F18" s="6">
        <f t="shared" si="0"/>
        <v>1507124.3144680925</v>
      </c>
      <c r="H18" s="7" t="s">
        <v>153</v>
      </c>
      <c r="I18" s="6">
        <f>+summary!L87</f>
        <v>44552.08</v>
      </c>
    </row>
    <row r="19" spans="1:9" ht="12.75">
      <c r="A19" s="37" t="s">
        <v>28</v>
      </c>
      <c r="B19" s="6">
        <f>SUM('Alabama Life'!B19,'American Educators'!B19,'Consolidated National'!B19,fcl!B19,'Mutual Benefit'!B19,'New Jersey Life'!B19,'Old Faithful'!B19,'Pacific Standard'!B19,Settlers!B19,supreme!B19,underwriters!B19,'United Republic'!B19,'Bankers Commercial'!B19,'first natl'!B19,Unison!B19)</f>
        <v>12499224.866923379</v>
      </c>
      <c r="C19" s="6">
        <f>SUM('Alabama Life'!C19,'American Educators'!C19,'Consolidated National'!C19,fcl!C19,'Mutual Benefit'!C19,'New Jersey Life'!C19,'Old Faithful'!C19,'Pacific Standard'!C19,Settlers!C19,supreme!C19,underwriters!C19,'United Republic'!C19,'Bankers Commercial'!C19,'first natl'!C19,Unison!C19)</f>
        <v>693837.9300608173</v>
      </c>
      <c r="D19" s="6">
        <f>SUM('Alabama Life'!D19,'American Educators'!D19,'Consolidated National'!D19,fcl!D19,'Mutual Benefit'!D19,'New Jersey Life'!D19,'Old Faithful'!D19,'Pacific Standard'!D19,Settlers!D19,supreme!D19,underwriters!D19,'United Republic'!D19,'Bankers Commercial'!D19,'first natl'!D19,Unison!D19)</f>
        <v>128742.78201482813</v>
      </c>
      <c r="E19" s="6">
        <f>SUM('Alabama Life'!E19,'American Educators'!E19,'Consolidated National'!E19,fcl!E19,'Mutual Benefit'!E19,'New Jersey Life'!E19,'Old Faithful'!E19,'Pacific Standard'!E19,Settlers!E19,supreme!E19,underwriters!E19,'United Republic'!E19,'Bankers Commercial'!E19,'first natl'!E19,Unison!E19)</f>
        <v>-4184.420983027609</v>
      </c>
      <c r="F19" s="6">
        <f t="shared" si="0"/>
        <v>13317621.158015996</v>
      </c>
      <c r="H19" s="7" t="s">
        <v>182</v>
      </c>
      <c r="I19" s="6">
        <f>+summary!L88</f>
        <v>8106994</v>
      </c>
    </row>
    <row r="20" spans="1:9" ht="12.75">
      <c r="A20" s="37" t="s">
        <v>30</v>
      </c>
      <c r="B20" s="6">
        <f>SUM('Alabama Life'!B20,'American Educators'!B20,'Consolidated National'!B20,fcl!B20,'Mutual Benefit'!B20,'New Jersey Life'!B20,'Old Faithful'!B20,'Pacific Standard'!B20,Settlers!B20,supreme!B20,underwriters!B20,'United Republic'!B20,'Bankers Commercial'!B20,'first natl'!B20,Unison!B20)</f>
        <v>3310419.010779698</v>
      </c>
      <c r="C20" s="6">
        <f>SUM('Alabama Life'!C20,'American Educators'!C20,'Consolidated National'!C20,fcl!C20,'Mutual Benefit'!C20,'New Jersey Life'!C20,'Old Faithful'!C20,'Pacific Standard'!C20,Settlers!C20,supreme!C20,underwriters!C20,'United Republic'!C20,'Bankers Commercial'!C20,'first natl'!C20,Unison!C20)</f>
        <v>222120.87407982696</v>
      </c>
      <c r="D20" s="6">
        <f>SUM('Alabama Life'!D20,'American Educators'!D20,'Consolidated National'!D20,fcl!D20,'Mutual Benefit'!D20,'New Jersey Life'!D20,'Old Faithful'!D20,'Pacific Standard'!D20,Settlers!D20,supreme!D20,underwriters!D20,'United Republic'!D20,'Bankers Commercial'!D20,'first natl'!D20,Unison!D20)</f>
        <v>35952.33565822965</v>
      </c>
      <c r="E20" s="6">
        <f>SUM('Alabama Life'!E20,'American Educators'!E20,'Consolidated National'!E20,fcl!E20,'Mutual Benefit'!E20,'New Jersey Life'!E20,'Old Faithful'!E20,'Pacific Standard'!E20,Settlers!E20,supreme!E20,underwriters!E20,'United Republic'!E20,'Bankers Commercial'!E20,'first natl'!E20,Unison!E20)</f>
        <v>1283.751337978545</v>
      </c>
      <c r="F20" s="6">
        <f t="shared" si="0"/>
        <v>3569775.9718557326</v>
      </c>
      <c r="H20" s="7" t="s">
        <v>183</v>
      </c>
      <c r="I20" s="6">
        <f>+summary!L89</f>
        <v>13519051.078913545</v>
      </c>
    </row>
    <row r="21" spans="1:9" ht="12.75">
      <c r="A21" s="37" t="s">
        <v>32</v>
      </c>
      <c r="B21" s="6">
        <f>SUM('Alabama Life'!B21,'American Educators'!B21,'Consolidated National'!B21,fcl!B21,'Mutual Benefit'!B21,'New Jersey Life'!B21,'Old Faithful'!B21,'Pacific Standard'!B21,Settlers!B21,supreme!B21,underwriters!B21,'United Republic'!B21,'Bankers Commercial'!B21,'first natl'!B21,Unison!B21)</f>
        <v>2037663.5935114375</v>
      </c>
      <c r="C21" s="6">
        <f>SUM('Alabama Life'!C21,'American Educators'!C21,'Consolidated National'!C21,fcl!C21,'Mutual Benefit'!C21,'New Jersey Life'!C21,'Old Faithful'!C21,'Pacific Standard'!C21,Settlers!C21,supreme!C21,underwriters!C21,'United Republic'!C21,'Bankers Commercial'!C21,'first natl'!C21,Unison!C21)</f>
        <v>158096.06671257433</v>
      </c>
      <c r="D21" s="6">
        <f>SUM('Alabama Life'!D21,'American Educators'!D21,'Consolidated National'!D21,fcl!D21,'Mutual Benefit'!D21,'New Jersey Life'!D21,'Old Faithful'!D21,'Pacific Standard'!D21,Settlers!D21,supreme!D21,underwriters!D21,'United Republic'!D21,'Bankers Commercial'!D21,'first natl'!D21,Unison!D21)</f>
        <v>25497.094876129268</v>
      </c>
      <c r="E21" s="6">
        <f>SUM('Alabama Life'!E21,'American Educators'!E21,'Consolidated National'!E21,fcl!E21,'Mutual Benefit'!E21,'New Jersey Life'!E21,'Old Faithful'!E21,'Pacific Standard'!E21,Settlers!E21,supreme!E21,underwriters!E21,'United Republic'!E21,'Bankers Commercial'!E21,'first natl'!E21,Unison!E21)</f>
        <v>0</v>
      </c>
      <c r="F21" s="6">
        <f t="shared" si="0"/>
        <v>2221256.7551001413</v>
      </c>
      <c r="H21" s="7" t="s">
        <v>184</v>
      </c>
      <c r="I21" s="6">
        <f>+summary!L90</f>
        <v>43058.4</v>
      </c>
    </row>
    <row r="22" spans="1:6" ht="12.75">
      <c r="A22" s="37" t="s">
        <v>34</v>
      </c>
      <c r="B22" s="6">
        <f>SUM('Alabama Life'!B22,'American Educators'!B22,'Consolidated National'!B22,fcl!B22,'Mutual Benefit'!B22,'New Jersey Life'!B22,'Old Faithful'!B22,'Pacific Standard'!B22,Settlers!B22,supreme!B22,underwriters!B22,'United Republic'!B22,'Bankers Commercial'!B22,'first natl'!B22,Unison!B22)</f>
        <v>680661.5761369586</v>
      </c>
      <c r="C22" s="6">
        <f>SUM('Alabama Life'!C22,'American Educators'!C22,'Consolidated National'!C22,fcl!C22,'Mutual Benefit'!C22,'New Jersey Life'!C22,'Old Faithful'!C22,'Pacific Standard'!C22,Settlers!C22,supreme!C22,underwriters!C22,'United Republic'!C22,'Bankers Commercial'!C22,'first natl'!C22,Unison!C22)</f>
        <v>1168503.5229394196</v>
      </c>
      <c r="D22" s="6">
        <f>SUM('Alabama Life'!D22,'American Educators'!D22,'Consolidated National'!D22,fcl!D22,'Mutual Benefit'!D22,'New Jersey Life'!D22,'Old Faithful'!D22,'Pacific Standard'!D22,Settlers!D22,supreme!D22,underwriters!D22,'United Republic'!D22,'Bankers Commercial'!D22,'first natl'!D22,Unison!D22)</f>
        <v>14496</v>
      </c>
      <c r="E22" s="6">
        <f>SUM('Alabama Life'!E22,'American Educators'!E22,'Consolidated National'!E22,fcl!E22,'Mutual Benefit'!E22,'New Jersey Life'!E22,'Old Faithful'!E22,'Pacific Standard'!E22,Settlers!E22,supreme!E22,underwriters!E22,'United Republic'!E22,'Bankers Commercial'!E22,'first natl'!E22,Unison!E22)</f>
        <v>0</v>
      </c>
      <c r="F22" s="6">
        <f t="shared" si="0"/>
        <v>1863661.0990763782</v>
      </c>
    </row>
    <row r="23" spans="1:9" ht="12.75">
      <c r="A23" s="37" t="s">
        <v>36</v>
      </c>
      <c r="B23" s="6">
        <f>SUM('Alabama Life'!B23,'American Educators'!B23,'Consolidated National'!B23,fcl!B23,'Mutual Benefit'!B23,'New Jersey Life'!B23,'Old Faithful'!B23,'Pacific Standard'!B23,Settlers!B23,supreme!B23,underwriters!B23,'United Republic'!B23,'Bankers Commercial'!B23,'first natl'!B23,Unison!B23)</f>
        <v>1652652.7508394318</v>
      </c>
      <c r="C23" s="6">
        <f>SUM('Alabama Life'!C23,'American Educators'!C23,'Consolidated National'!C23,fcl!C23,'Mutual Benefit'!C23,'New Jersey Life'!C23,'Old Faithful'!C23,'Pacific Standard'!C23,Settlers!C23,supreme!C23,underwriters!C23,'United Republic'!C23,'Bankers Commercial'!C23,'first natl'!C23,Unison!C23)</f>
        <v>59331.486516479315</v>
      </c>
      <c r="D23" s="6">
        <f>SUM('Alabama Life'!D23,'American Educators'!D23,'Consolidated National'!D23,fcl!D23,'Mutual Benefit'!D23,'New Jersey Life'!D23,'Old Faithful'!D23,'Pacific Standard'!D23,Settlers!D23,supreme!D23,underwriters!D23,'United Republic'!D23,'Bankers Commercial'!D23,'first natl'!D23,Unison!D23)</f>
        <v>467425.0559256647</v>
      </c>
      <c r="E23" s="6">
        <f>SUM('Alabama Life'!E23,'American Educators'!E23,'Consolidated National'!E23,fcl!E23,'Mutual Benefit'!E23,'New Jersey Life'!E23,'Old Faithful'!E23,'Pacific Standard'!E23,Settlers!E23,supreme!E23,underwriters!E23,'United Republic'!E23,'Bankers Commercial'!E23,'first natl'!E23,Unison!E23)</f>
        <v>0</v>
      </c>
      <c r="F23" s="6">
        <f t="shared" si="0"/>
        <v>2179409.2932815757</v>
      </c>
      <c r="H23" s="7" t="s">
        <v>6</v>
      </c>
      <c r="I23" s="6">
        <f>SUM(I6:I21)</f>
        <v>163219377.23314205</v>
      </c>
    </row>
    <row r="24" spans="1:9" ht="12.75">
      <c r="A24" s="37" t="s">
        <v>38</v>
      </c>
      <c r="B24" s="6">
        <f>SUM('Alabama Life'!B24,'American Educators'!B24,'Consolidated National'!B24,fcl!B24,'Mutual Benefit'!B24,'New Jersey Life'!B24,'Old Faithful'!B24,'Pacific Standard'!B24,Settlers!B24,supreme!B24,underwriters!B24,'United Republic'!B24,'Bankers Commercial'!B24,'first natl'!B24,Unison!B24)</f>
        <v>625873.2539267617</v>
      </c>
      <c r="C24" s="6">
        <f>SUM('Alabama Life'!C24,'American Educators'!C24,'Consolidated National'!C24,fcl!C24,'Mutual Benefit'!C24,'New Jersey Life'!C24,'Old Faithful'!C24,'Pacific Standard'!C24,Settlers!C24,supreme!C24,underwriters!C24,'United Republic'!C24,'Bankers Commercial'!C24,'first natl'!C24,Unison!C24)</f>
        <v>988311.6862381549</v>
      </c>
      <c r="D24" s="6">
        <f>SUM('Alabama Life'!D24,'American Educators'!D24,'Consolidated National'!D24,fcl!D24,'Mutual Benefit'!D24,'New Jersey Life'!D24,'Old Faithful'!D24,'Pacific Standard'!D24,Settlers!D24,supreme!D24,underwriters!D24,'United Republic'!D24,'Bankers Commercial'!D24,'first natl'!D24,Unison!D24)</f>
        <v>3563453.4116905825</v>
      </c>
      <c r="E24" s="6">
        <f>SUM('Alabama Life'!E24,'American Educators'!E24,'Consolidated National'!E24,fcl!E24,'Mutual Benefit'!E24,'New Jersey Life'!E24,'Old Faithful'!E24,'Pacific Standard'!E24,Settlers!E24,supreme!E24,underwriters!E24,'United Republic'!E24,'Bankers Commercial'!E24,'first natl'!E24,Unison!E24)</f>
        <v>0</v>
      </c>
      <c r="F24" s="6">
        <f t="shared" si="0"/>
        <v>5177638.3518555</v>
      </c>
      <c r="H24" s="7" t="s">
        <v>160</v>
      </c>
      <c r="I24" s="6">
        <f>+F65</f>
        <v>163219377.233142</v>
      </c>
    </row>
    <row r="25" spans="1:9" ht="12.75">
      <c r="A25" s="37" t="s">
        <v>39</v>
      </c>
      <c r="B25" s="6">
        <f>SUM('Alabama Life'!B25,'American Educators'!B25,'Consolidated National'!B25,fcl!B25,'Mutual Benefit'!B25,'New Jersey Life'!B25,'Old Faithful'!B25,'Pacific Standard'!B25,Settlers!B25,supreme!B25,underwriters!B25,'United Republic'!B25,'Bankers Commercial'!B25,'first natl'!B25,Unison!B25)</f>
        <v>442130.93241191027</v>
      </c>
      <c r="C25" s="6">
        <f>SUM('Alabama Life'!C25,'American Educators'!C25,'Consolidated National'!C25,fcl!C25,'Mutual Benefit'!C25,'New Jersey Life'!C25,'Old Faithful'!C25,'Pacific Standard'!C25,Settlers!C25,supreme!C25,underwriters!C25,'United Republic'!C25,'Bankers Commercial'!C25,'first natl'!C25,Unison!C25)</f>
        <v>224992.3822127225</v>
      </c>
      <c r="D25" s="6">
        <f>SUM('Alabama Life'!D25,'American Educators'!D25,'Consolidated National'!D25,fcl!D25,'Mutual Benefit'!D25,'New Jersey Life'!D25,'Old Faithful'!D25,'Pacific Standard'!D25,Settlers!D25,supreme!D25,underwriters!D25,'United Republic'!D25,'Bankers Commercial'!D25,'first natl'!D25,Unison!D25)</f>
        <v>0</v>
      </c>
      <c r="E25" s="6">
        <f>SUM('Alabama Life'!E25,'American Educators'!E25,'Consolidated National'!E25,fcl!E25,'Mutual Benefit'!E25,'New Jersey Life'!E25,'Old Faithful'!E25,'Pacific Standard'!E25,Settlers!E25,supreme!E25,underwriters!E25,'United Republic'!E25,'Bankers Commercial'!E25,'first natl'!E25,Unison!E25)</f>
        <v>-628.6654431473635</v>
      </c>
      <c r="F25" s="6">
        <f t="shared" si="0"/>
        <v>666494.6491814853</v>
      </c>
      <c r="I25" s="6">
        <f>+I23-I24</f>
        <v>0</v>
      </c>
    </row>
    <row r="26" spans="1:6" ht="12.75">
      <c r="A26" s="37" t="s">
        <v>41</v>
      </c>
      <c r="B26" s="6">
        <f>SUM('Alabama Life'!B26,'American Educators'!B26,'Consolidated National'!B26,fcl!B26,'Mutual Benefit'!B26,'New Jersey Life'!B26,'Old Faithful'!B26,'Pacific Standard'!B26,Settlers!B26,supreme!B26,underwriters!B26,'United Republic'!B26,'Bankers Commercial'!B26,'first natl'!B26,Unison!B26)</f>
        <v>1217297.0747262344</v>
      </c>
      <c r="C26" s="6">
        <f>SUM('Alabama Life'!C26,'American Educators'!C26,'Consolidated National'!C26,fcl!C26,'Mutual Benefit'!C26,'New Jersey Life'!C26,'Old Faithful'!C26,'Pacific Standard'!C26,Settlers!C26,supreme!C26,underwriters!C26,'United Republic'!C26,'Bankers Commercial'!C26,'first natl'!C26,Unison!C26)</f>
        <v>-8847.872886334719</v>
      </c>
      <c r="D26" s="6">
        <f>SUM('Alabama Life'!D26,'American Educators'!D26,'Consolidated National'!D26,fcl!D26,'Mutual Benefit'!D26,'New Jersey Life'!D26,'Old Faithful'!D26,'Pacific Standard'!D26,Settlers!D26,supreme!D26,underwriters!D26,'United Republic'!D26,'Bankers Commercial'!D26,'first natl'!D26,Unison!D26)</f>
        <v>5597.692738527739</v>
      </c>
      <c r="E26" s="6">
        <f>SUM('Alabama Life'!E26,'American Educators'!E26,'Consolidated National'!E26,fcl!E26,'Mutual Benefit'!E26,'New Jersey Life'!E26,'Old Faithful'!E26,'Pacific Standard'!E26,Settlers!E26,supreme!E26,underwriters!E26,'United Republic'!E26,'Bankers Commercial'!E26,'first natl'!E26,Unison!E26)</f>
        <v>0</v>
      </c>
      <c r="F26" s="6">
        <f t="shared" si="0"/>
        <v>1214046.8945784273</v>
      </c>
    </row>
    <row r="27" spans="1:6" ht="12.75">
      <c r="A27" s="37" t="s">
        <v>43</v>
      </c>
      <c r="B27" s="6">
        <f>SUM('Alabama Life'!B27,'American Educators'!B27,'Consolidated National'!B27,fcl!B27,'Mutual Benefit'!B27,'New Jersey Life'!B27,'Old Faithful'!B27,'Pacific Standard'!B27,Settlers!B27,supreme!B27,underwriters!B27,'United Republic'!B27,'Bankers Commercial'!B27,'first natl'!B27,Unison!B27)</f>
        <v>2031767.391295972</v>
      </c>
      <c r="C27" s="6">
        <f>SUM('Alabama Life'!C27,'American Educators'!C27,'Consolidated National'!C27,fcl!C27,'Mutual Benefit'!C27,'New Jersey Life'!C27,'Old Faithful'!C27,'Pacific Standard'!C27,Settlers!C27,supreme!C27,underwriters!C27,'United Republic'!C27,'Bankers Commercial'!C27,'first natl'!C27,Unison!C27)</f>
        <v>145604.03464138389</v>
      </c>
      <c r="D27" s="6">
        <f>SUM('Alabama Life'!D27,'American Educators'!D27,'Consolidated National'!D27,fcl!D27,'Mutual Benefit'!D27,'New Jersey Life'!D27,'Old Faithful'!D27,'Pacific Standard'!D27,Settlers!D27,supreme!D27,underwriters!D27,'United Republic'!D27,'Bankers Commercial'!D27,'first natl'!D27,Unison!D27)</f>
        <v>0</v>
      </c>
      <c r="E27" s="6">
        <f>SUM('Alabama Life'!E27,'American Educators'!E27,'Consolidated National'!E27,fcl!E27,'Mutual Benefit'!E27,'New Jersey Life'!E27,'Old Faithful'!E27,'Pacific Standard'!E27,Settlers!E27,supreme!E27,underwriters!E27,'United Republic'!E27,'Bankers Commercial'!E27,'first natl'!E27,Unison!E27)</f>
        <v>0</v>
      </c>
      <c r="F27" s="6">
        <f t="shared" si="0"/>
        <v>2177371.425937356</v>
      </c>
    </row>
    <row r="28" spans="1:6" ht="12.75">
      <c r="A28" s="37" t="s">
        <v>44</v>
      </c>
      <c r="B28" s="6">
        <f>SUM('Alabama Life'!B28,'American Educators'!B28,'Consolidated National'!B28,fcl!B28,'Mutual Benefit'!B28,'New Jersey Life'!B28,'Old Faithful'!B28,'Pacific Standard'!B28,Settlers!B28,supreme!B28,underwriters!B28,'United Republic'!B28,'Bankers Commercial'!B28,'first natl'!B28,Unison!B28)</f>
        <v>1637882.6667088552</v>
      </c>
      <c r="C28" s="6">
        <f>SUM('Alabama Life'!C28,'American Educators'!C28,'Consolidated National'!C28,fcl!C28,'Mutual Benefit'!C28,'New Jersey Life'!C28,'Old Faithful'!C28,'Pacific Standard'!C28,Settlers!C28,supreme!C28,underwriters!C28,'United Republic'!C28,'Bankers Commercial'!C28,'first natl'!C28,Unison!C28)</f>
        <v>-208306.91497900654</v>
      </c>
      <c r="D28" s="6">
        <f>SUM('Alabama Life'!D28,'American Educators'!D28,'Consolidated National'!D28,fcl!D28,'Mutual Benefit'!D28,'New Jersey Life'!D28,'Old Faithful'!D28,'Pacific Standard'!D28,Settlers!D28,supreme!D28,underwriters!D28,'United Republic'!D28,'Bankers Commercial'!D28,'first natl'!D28,Unison!D28)</f>
        <v>112836.87509767109</v>
      </c>
      <c r="E28" s="6">
        <f>SUM('Alabama Life'!E28,'American Educators'!E28,'Consolidated National'!E28,fcl!E28,'Mutual Benefit'!E28,'New Jersey Life'!E28,'Old Faithful'!E28,'Pacific Standard'!E28,Settlers!E28,supreme!E28,underwriters!E28,'United Republic'!E28,'Bankers Commercial'!E28,'first natl'!E28,Unison!E28)</f>
        <v>-112329.3671920367</v>
      </c>
      <c r="F28" s="6">
        <f t="shared" si="0"/>
        <v>1430083.259635483</v>
      </c>
    </row>
    <row r="29" spans="1:6" ht="12.75">
      <c r="A29" s="37" t="s">
        <v>45</v>
      </c>
      <c r="B29" s="6">
        <f>SUM('Alabama Life'!B29,'American Educators'!B29,'Consolidated National'!B29,fcl!B29,'Mutual Benefit'!B29,'New Jersey Life'!B29,'Old Faithful'!B29,'Pacific Standard'!B29,Settlers!B29,supreme!B29,underwriters!B29,'United Republic'!B29,'Bankers Commercial'!B29,'first natl'!B29,Unison!B29)</f>
        <v>1875724.1656116643</v>
      </c>
      <c r="C29" s="6">
        <f>SUM('Alabama Life'!C29,'American Educators'!C29,'Consolidated National'!C29,fcl!C29,'Mutual Benefit'!C29,'New Jersey Life'!C29,'Old Faithful'!C29,'Pacific Standard'!C29,Settlers!C29,supreme!C29,underwriters!C29,'United Republic'!C29,'Bankers Commercial'!C29,'first natl'!C29,Unison!C29)</f>
        <v>3211818.968482827</v>
      </c>
      <c r="D29" s="6">
        <f>SUM('Alabama Life'!D29,'American Educators'!D29,'Consolidated National'!D29,fcl!D29,'Mutual Benefit'!D29,'New Jersey Life'!D29,'Old Faithful'!D29,'Pacific Standard'!D29,Settlers!D29,supreme!D29,underwriters!D29,'United Republic'!D29,'Bankers Commercial'!D29,'first natl'!D29,Unison!D29)</f>
        <v>0</v>
      </c>
      <c r="E29" s="6">
        <f>SUM('Alabama Life'!E29,'American Educators'!E29,'Consolidated National'!E29,fcl!E29,'Mutual Benefit'!E29,'New Jersey Life'!E29,'Old Faithful'!E29,'Pacific Standard'!E29,Settlers!E29,supreme!E29,underwriters!E29,'United Republic'!E29,'Bankers Commercial'!E29,'first natl'!E29,Unison!E29)</f>
        <v>-6737.628051157546</v>
      </c>
      <c r="F29" s="6">
        <f t="shared" si="0"/>
        <v>5080805.5060433345</v>
      </c>
    </row>
    <row r="30" spans="1:6" ht="12.75">
      <c r="A30" s="37" t="s">
        <v>46</v>
      </c>
      <c r="B30" s="6">
        <f>SUM('Alabama Life'!B30,'American Educators'!B30,'Consolidated National'!B30,fcl!B30,'Mutual Benefit'!B30,'New Jersey Life'!B30,'Old Faithful'!B30,'Pacific Standard'!B30,Settlers!B30,supreme!B30,underwriters!B30,'United Republic'!B30,'Bankers Commercial'!B30,'first natl'!B30,Unison!B30)</f>
        <v>277344.4614500095</v>
      </c>
      <c r="C30" s="6">
        <f>SUM('Alabama Life'!C30,'American Educators'!C30,'Consolidated National'!C30,fcl!C30,'Mutual Benefit'!C30,'New Jersey Life'!C30,'Old Faithful'!C30,'Pacific Standard'!C30,Settlers!C30,supreme!C30,underwriters!C30,'United Republic'!C30,'Bankers Commercial'!C30,'first natl'!C30,Unison!C30)</f>
        <v>390157.1097849501</v>
      </c>
      <c r="D30" s="6">
        <f>SUM('Alabama Life'!D30,'American Educators'!D30,'Consolidated National'!D30,fcl!D30,'Mutual Benefit'!D30,'New Jersey Life'!D30,'Old Faithful'!D30,'Pacific Standard'!D30,Settlers!D30,supreme!D30,underwriters!D30,'United Republic'!D30,'Bankers Commercial'!D30,'first natl'!D30,Unison!D30)</f>
        <v>198562.68687540136</v>
      </c>
      <c r="E30" s="6">
        <f>SUM('Alabama Life'!E30,'American Educators'!E30,'Consolidated National'!E30,fcl!E30,'Mutual Benefit'!E30,'New Jersey Life'!E30,'Old Faithful'!E30,'Pacific Standard'!E30,Settlers!E30,supreme!E30,underwriters!E30,'United Republic'!E30,'Bankers Commercial'!E30,'first natl'!E30,Unison!E30)</f>
        <v>0</v>
      </c>
      <c r="F30" s="6">
        <f t="shared" si="0"/>
        <v>866064.2581103609</v>
      </c>
    </row>
    <row r="31" spans="1:6" ht="12.75">
      <c r="A31" s="37" t="s">
        <v>47</v>
      </c>
      <c r="B31" s="6">
        <f>SUM('Alabama Life'!B31,'American Educators'!B31,'Consolidated National'!B31,fcl!B31,'Mutual Benefit'!B31,'New Jersey Life'!B31,'Old Faithful'!B31,'Pacific Standard'!B31,Settlers!B31,supreme!B31,underwriters!B31,'United Republic'!B31,'Bankers Commercial'!B31,'first natl'!B31,Unison!B31)</f>
        <v>1230958.0633538528</v>
      </c>
      <c r="C31" s="6">
        <f>SUM('Alabama Life'!C31,'American Educators'!C31,'Consolidated National'!C31,fcl!C31,'Mutual Benefit'!C31,'New Jersey Life'!C31,'Old Faithful'!C31,'Pacific Standard'!C31,Settlers!C31,supreme!C31,underwriters!C31,'United Republic'!C31,'Bankers Commercial'!C31,'first natl'!C31,Unison!C31)</f>
        <v>1165973.1460957082</v>
      </c>
      <c r="D31" s="6">
        <f>SUM('Alabama Life'!D31,'American Educators'!D31,'Consolidated National'!D31,fcl!D31,'Mutual Benefit'!D31,'New Jersey Life'!D31,'Old Faithful'!D31,'Pacific Standard'!D31,Settlers!D31,supreme!D31,underwriters!D31,'United Republic'!D31,'Bankers Commercial'!D31,'first natl'!D31,Unison!D31)</f>
        <v>177670.89065212605</v>
      </c>
      <c r="E31" s="6">
        <f>SUM('Alabama Life'!E31,'American Educators'!E31,'Consolidated National'!E31,fcl!E31,'Mutual Benefit'!E31,'New Jersey Life'!E31,'Old Faithful'!E31,'Pacific Standard'!E31,Settlers!E31,supreme!E31,underwriters!E31,'United Republic'!E31,'Bankers Commercial'!E31,'first natl'!E31,Unison!E31)</f>
        <v>29057.63552553873</v>
      </c>
      <c r="F31" s="6">
        <f t="shared" si="0"/>
        <v>2603659.735627226</v>
      </c>
    </row>
    <row r="32" spans="1:6" ht="12.75">
      <c r="A32" s="37" t="s">
        <v>48</v>
      </c>
      <c r="B32" s="6">
        <f>SUM('Alabama Life'!B32,'American Educators'!B32,'Consolidated National'!B32,fcl!B32,'Mutual Benefit'!B32,'New Jersey Life'!B32,'Old Faithful'!B32,'Pacific Standard'!B32,Settlers!B32,supreme!B32,underwriters!B32,'United Republic'!B32,'Bankers Commercial'!B32,'first natl'!B32,Unison!B32)</f>
        <v>364980.79305763106</v>
      </c>
      <c r="C32" s="6">
        <f>SUM('Alabama Life'!C32,'American Educators'!C32,'Consolidated National'!C32,fcl!C32,'Mutual Benefit'!C32,'New Jersey Life'!C32,'Old Faithful'!C32,'Pacific Standard'!C32,Settlers!C32,supreme!C32,underwriters!C32,'United Republic'!C32,'Bankers Commercial'!C32,'first natl'!C32,Unison!C32)</f>
        <v>169357.92411133295</v>
      </c>
      <c r="D32" s="6">
        <f>SUM('Alabama Life'!D32,'American Educators'!D32,'Consolidated National'!D32,fcl!D32,'Mutual Benefit'!D32,'New Jersey Life'!D32,'Old Faithful'!D32,'Pacific Standard'!D32,Settlers!D32,supreme!D32,underwriters!D32,'United Republic'!D32,'Bankers Commercial'!D32,'first natl'!D32,Unison!D32)</f>
        <v>18272.755744904694</v>
      </c>
      <c r="E32" s="6">
        <f>SUM('Alabama Life'!E32,'American Educators'!E32,'Consolidated National'!E32,fcl!E32,'Mutual Benefit'!E32,'New Jersey Life'!E32,'Old Faithful'!E32,'Pacific Standard'!E32,Settlers!E32,supreme!E32,underwriters!E32,'United Republic'!E32,'Bankers Commercial'!E32,'first natl'!E32,Unison!E32)</f>
        <v>0</v>
      </c>
      <c r="F32" s="6">
        <f t="shared" si="0"/>
        <v>552611.4729138687</v>
      </c>
    </row>
    <row r="33" spans="1:6" ht="12.75">
      <c r="A33" s="37" t="s">
        <v>49</v>
      </c>
      <c r="B33" s="6">
        <f>SUM('Alabama Life'!B33,'American Educators'!B33,'Consolidated National'!B33,fcl!B33,'Mutual Benefit'!B33,'New Jersey Life'!B33,'Old Faithful'!B33,'Pacific Standard'!B33,Settlers!B33,supreme!B33,underwriters!B33,'United Republic'!B33,'Bankers Commercial'!B33,'first natl'!B33,Unison!B33)</f>
        <v>827282.7131547222</v>
      </c>
      <c r="C33" s="6">
        <f>SUM('Alabama Life'!C33,'American Educators'!C33,'Consolidated National'!C33,fcl!C33,'Mutual Benefit'!C33,'New Jersey Life'!C33,'Old Faithful'!C33,'Pacific Standard'!C33,Settlers!C33,supreme!C33,underwriters!C33,'United Republic'!C33,'Bankers Commercial'!C33,'first natl'!C33,Unison!C33)</f>
        <v>287938.0986734901</v>
      </c>
      <c r="D33" s="6">
        <f>SUM('Alabama Life'!D33,'American Educators'!D33,'Consolidated National'!D33,fcl!D33,'Mutual Benefit'!D33,'New Jersey Life'!D33,'Old Faithful'!D33,'Pacific Standard'!D33,Settlers!D33,supreme!D33,underwriters!D33,'United Republic'!D33,'Bankers Commercial'!D33,'first natl'!D33,Unison!D33)</f>
        <v>67129.11391330464</v>
      </c>
      <c r="E33" s="6">
        <f>SUM('Alabama Life'!E33,'American Educators'!E33,'Consolidated National'!E33,fcl!E33,'Mutual Benefit'!E33,'New Jersey Life'!E33,'Old Faithful'!E33,'Pacific Standard'!E33,Settlers!E33,supreme!E33,underwriters!E33,'United Republic'!E33,'Bankers Commercial'!E33,'first natl'!E33,Unison!E33)</f>
        <v>0</v>
      </c>
      <c r="F33" s="6">
        <f t="shared" si="0"/>
        <v>1182349.925741517</v>
      </c>
    </row>
    <row r="34" spans="1:6" ht="12.75">
      <c r="A34" s="37" t="s">
        <v>50</v>
      </c>
      <c r="B34" s="6">
        <f>SUM('Alabama Life'!B34,'American Educators'!B34,'Consolidated National'!B34,fcl!B34,'Mutual Benefit'!B34,'New Jersey Life'!B34,'Old Faithful'!B34,'Pacific Standard'!B34,Settlers!B34,supreme!B34,underwriters!B34,'United Republic'!B34,'Bankers Commercial'!B34,'first natl'!B34,Unison!B34)</f>
        <v>345005.81636987766</v>
      </c>
      <c r="C34" s="6">
        <f>SUM('Alabama Life'!C34,'American Educators'!C34,'Consolidated National'!C34,fcl!C34,'Mutual Benefit'!C34,'New Jersey Life'!C34,'Old Faithful'!C34,'Pacific Standard'!C34,Settlers!C34,supreme!C34,underwriters!C34,'United Republic'!C34,'Bankers Commercial'!C34,'first natl'!C34,Unison!C34)</f>
        <v>242520.7189214925</v>
      </c>
      <c r="D34" s="6">
        <f>SUM('Alabama Life'!D34,'American Educators'!D34,'Consolidated National'!D34,fcl!D34,'Mutual Benefit'!D34,'New Jersey Life'!D34,'Old Faithful'!D34,'Pacific Standard'!D34,Settlers!D34,supreme!D34,underwriters!D34,'United Republic'!D34,'Bankers Commercial'!D34,'first natl'!D34,Unison!D34)</f>
        <v>371977.42016120313</v>
      </c>
      <c r="E34" s="6">
        <f>SUM('Alabama Life'!E34,'American Educators'!E34,'Consolidated National'!E34,fcl!E34,'Mutual Benefit'!E34,'New Jersey Life'!E34,'Old Faithful'!E34,'Pacific Standard'!E34,Settlers!E34,supreme!E34,underwriters!E34,'United Republic'!E34,'Bankers Commercial'!E34,'first natl'!E34,Unison!E34)</f>
        <v>0</v>
      </c>
      <c r="F34" s="6">
        <f t="shared" si="0"/>
        <v>959503.9554525733</v>
      </c>
    </row>
    <row r="35" spans="1:6" ht="12.75">
      <c r="A35" s="37" t="s">
        <v>51</v>
      </c>
      <c r="B35" s="6">
        <f>SUM('Alabama Life'!B35,'American Educators'!B35,'Consolidated National'!B35,fcl!B35,'Mutual Benefit'!B35,'New Jersey Life'!B35,'Old Faithful'!B35,'Pacific Standard'!B35,Settlers!B35,supreme!B35,underwriters!B35,'United Republic'!B35,'Bankers Commercial'!B35,'first natl'!B35,Unison!B35)</f>
        <v>154237.83847778887</v>
      </c>
      <c r="C35" s="6">
        <f>SUM('Alabama Life'!C35,'American Educators'!C35,'Consolidated National'!C35,fcl!C35,'Mutual Benefit'!C35,'New Jersey Life'!C35,'Old Faithful'!C35,'Pacific Standard'!C35,Settlers!C35,supreme!C35,underwriters!C35,'United Republic'!C35,'Bankers Commercial'!C35,'first natl'!C35,Unison!C35)</f>
        <v>-35675.85296531056</v>
      </c>
      <c r="D35" s="6">
        <f>SUM('Alabama Life'!D35,'American Educators'!D35,'Consolidated National'!D35,fcl!D35,'Mutual Benefit'!D35,'New Jersey Life'!D35,'Old Faithful'!D35,'Pacific Standard'!D35,Settlers!D35,supreme!D35,underwriters!D35,'United Republic'!D35,'Bankers Commercial'!D35,'first natl'!D35,Unison!D35)</f>
        <v>0</v>
      </c>
      <c r="E35" s="6">
        <f>SUM('Alabama Life'!E35,'American Educators'!E35,'Consolidated National'!E35,fcl!E35,'Mutual Benefit'!E35,'New Jersey Life'!E35,'Old Faithful'!E35,'Pacific Standard'!E35,Settlers!E35,supreme!E35,underwriters!E35,'United Republic'!E35,'Bankers Commercial'!E35,'first natl'!E35,Unison!E35)</f>
        <v>0</v>
      </c>
      <c r="F35" s="6">
        <f t="shared" si="0"/>
        <v>118561.9855124783</v>
      </c>
    </row>
    <row r="36" spans="1:6" ht="12.75">
      <c r="A36" s="37" t="s">
        <v>52</v>
      </c>
      <c r="B36" s="6">
        <f>SUM('Alabama Life'!B36,'American Educators'!B36,'Consolidated National'!B36,fcl!B36,'Mutual Benefit'!B36,'New Jersey Life'!B36,'Old Faithful'!B36,'Pacific Standard'!B36,Settlers!B36,supreme!B36,underwriters!B36,'United Republic'!B36,'Bankers Commercial'!B36,'first natl'!B36,Unison!B36)</f>
        <v>10849011.27369056</v>
      </c>
      <c r="C36" s="6">
        <f>SUM('Alabama Life'!C36,'American Educators'!C36,'Consolidated National'!C36,fcl!C36,'Mutual Benefit'!C36,'New Jersey Life'!C36,'Old Faithful'!C36,'Pacific Standard'!C36,Settlers!C36,supreme!C36,underwriters!C36,'United Republic'!C36,'Bankers Commercial'!C36,'first natl'!C36,Unison!C36)</f>
        <v>-270422.1166957622</v>
      </c>
      <c r="D36" s="6">
        <f>SUM('Alabama Life'!D36,'American Educators'!D36,'Consolidated National'!D36,fcl!D36,'Mutual Benefit'!D36,'New Jersey Life'!D36,'Old Faithful'!D36,'Pacific Standard'!D36,Settlers!D36,supreme!D36,underwriters!D36,'United Republic'!D36,'Bankers Commercial'!D36,'first natl'!D36,Unison!D36)</f>
        <v>4027</v>
      </c>
      <c r="E36" s="6">
        <f>SUM('Alabama Life'!E36,'American Educators'!E36,'Consolidated National'!E36,fcl!E36,'Mutual Benefit'!E36,'New Jersey Life'!E36,'Old Faithful'!E36,'Pacific Standard'!E36,Settlers!E36,supreme!E36,underwriters!E36,'United Republic'!E36,'Bankers Commercial'!E36,'first natl'!E36,Unison!E36)</f>
        <v>-15285.631416596065</v>
      </c>
      <c r="F36" s="6">
        <f t="shared" si="0"/>
        <v>10567330.525578203</v>
      </c>
    </row>
    <row r="37" spans="1:6" ht="12.75">
      <c r="A37" s="37" t="s">
        <v>53</v>
      </c>
      <c r="B37" s="6">
        <f>SUM('Alabama Life'!B37,'American Educators'!B37,'Consolidated National'!B37,fcl!B37,'Mutual Benefit'!B37,'New Jersey Life'!B37,'Old Faithful'!B37,'Pacific Standard'!B37,Settlers!B37,supreme!B37,underwriters!B37,'United Republic'!B37,'Bankers Commercial'!B37,'first natl'!B37,Unison!B37)</f>
        <v>452992.47930462833</v>
      </c>
      <c r="C37" s="6">
        <f>SUM('Alabama Life'!C37,'American Educators'!C37,'Consolidated National'!C37,fcl!C37,'Mutual Benefit'!C37,'New Jersey Life'!C37,'Old Faithful'!C37,'Pacific Standard'!C37,Settlers!C37,supreme!C37,underwriters!C37,'United Republic'!C37,'Bankers Commercial'!C37,'first natl'!C37,Unison!C37)</f>
        <v>299669.14377377543</v>
      </c>
      <c r="D37" s="6">
        <f>SUM('Alabama Life'!D37,'American Educators'!D37,'Consolidated National'!D37,fcl!D37,'Mutual Benefit'!D37,'New Jersey Life'!D37,'Old Faithful'!D37,'Pacific Standard'!D37,Settlers!D37,supreme!D37,underwriters!D37,'United Republic'!D37,'Bankers Commercial'!D37,'first natl'!D37,Unison!D37)</f>
        <v>108233.86870797987</v>
      </c>
      <c r="E37" s="6">
        <f>SUM('Alabama Life'!E37,'American Educators'!E37,'Consolidated National'!E37,fcl!E37,'Mutual Benefit'!E37,'New Jersey Life'!E37,'Old Faithful'!E37,'Pacific Standard'!E37,Settlers!E37,supreme!E37,underwriters!E37,'United Republic'!E37,'Bankers Commercial'!E37,'first natl'!E37,Unison!E37)</f>
        <v>0</v>
      </c>
      <c r="F37" s="6">
        <f t="shared" si="0"/>
        <v>860895.4917863837</v>
      </c>
    </row>
    <row r="38" spans="1:9" ht="12.75">
      <c r="A38" s="37" t="s">
        <v>54</v>
      </c>
      <c r="B38" s="6">
        <f>SUM('Alabama Life'!B38,'American Educators'!B38,'Consolidated National'!B38,fcl!B38,'Mutual Benefit'!B38,'New Jersey Life'!B38,'Old Faithful'!B38,'Pacific Standard'!B38,Settlers!B38,supreme!B38,underwriters!B38,'United Republic'!B38,'Bankers Commercial'!B38,'first natl'!B38,Unison!B38)</f>
        <v>-94824.06062819087</v>
      </c>
      <c r="C38" s="6">
        <f>SUM('Alabama Life'!C38,'American Educators'!C38,'Consolidated National'!C38,fcl!C38,'Mutual Benefit'!C38,'New Jersey Life'!C38,'Old Faithful'!C38,'Pacific Standard'!C38,Settlers!C38,supreme!C38,underwriters!C38,'United Republic'!C38,'Bankers Commercial'!C38,'first natl'!C38,Unison!C38)</f>
        <v>-253322.404865901</v>
      </c>
      <c r="D38" s="6">
        <f>SUM('Alabama Life'!D38,'American Educators'!D38,'Consolidated National'!D38,fcl!D38,'Mutual Benefit'!D38,'New Jersey Life'!D38,'Old Faithful'!D38,'Pacific Standard'!D38,Settlers!D38,supreme!D38,underwriters!D38,'United Republic'!D38,'Bankers Commercial'!D38,'first natl'!D38,Unison!D38)</f>
        <v>1484</v>
      </c>
      <c r="E38" s="6">
        <f>SUM('Alabama Life'!E38,'American Educators'!E38,'Consolidated National'!E38,fcl!E38,'Mutual Benefit'!E38,'New Jersey Life'!E38,'Old Faithful'!E38,'Pacific Standard'!E38,Settlers!E38,supreme!E38,underwriters!E38,'United Republic'!E38,'Bankers Commercial'!E38,'first natl'!E38,Unison!E38)</f>
        <v>-9203.88905847512</v>
      </c>
      <c r="F38" s="6">
        <f t="shared" si="0"/>
        <v>-355866.354552567</v>
      </c>
      <c r="I38" s="6" t="s">
        <v>0</v>
      </c>
    </row>
    <row r="39" spans="1:6" ht="12.75">
      <c r="A39" s="37" t="s">
        <v>55</v>
      </c>
      <c r="B39" s="6">
        <f>SUM('Alabama Life'!B39,'American Educators'!B39,'Consolidated National'!B39,fcl!B39,'Mutual Benefit'!B39,'New Jersey Life'!B39,'Old Faithful'!B39,'Pacific Standard'!B39,Settlers!B39,supreme!B39,underwriters!B39,'United Republic'!B39,'Bankers Commercial'!B39,'first natl'!B39,Unison!B39)</f>
        <v>1062989.5075875896</v>
      </c>
      <c r="C39" s="6">
        <f>SUM('Alabama Life'!C39,'American Educators'!C39,'Consolidated National'!C39,fcl!C39,'Mutual Benefit'!C39,'New Jersey Life'!C39,'Old Faithful'!C39,'Pacific Standard'!C39,Settlers!C39,supreme!C39,underwriters!C39,'United Republic'!C39,'Bankers Commercial'!C39,'first natl'!C39,Unison!C39)</f>
        <v>238426.08783478948</v>
      </c>
      <c r="D39" s="6">
        <f>SUM('Alabama Life'!D39,'American Educators'!D39,'Consolidated National'!D39,fcl!D39,'Mutual Benefit'!D39,'New Jersey Life'!D39,'Old Faithful'!D39,'Pacific Standard'!D39,Settlers!D39,supreme!D39,underwriters!D39,'United Republic'!D39,'Bankers Commercial'!D39,'first natl'!D39,Unison!D39)</f>
        <v>5097.758000502315</v>
      </c>
      <c r="E39" s="6">
        <f>SUM('Alabama Life'!E39,'American Educators'!E39,'Consolidated National'!E39,fcl!E39,'Mutual Benefit'!E39,'New Jersey Life'!E39,'Old Faithful'!E39,'Pacific Standard'!E39,Settlers!E39,supreme!E39,underwriters!E39,'United Republic'!E39,'Bankers Commercial'!E39,'first natl'!E39,Unison!E39)</f>
        <v>-627.1473169047604</v>
      </c>
      <c r="F39" s="6">
        <f t="shared" si="0"/>
        <v>1305886.2061059766</v>
      </c>
    </row>
    <row r="40" spans="1:6" ht="12.75">
      <c r="A40" s="37" t="s">
        <v>56</v>
      </c>
      <c r="B40" s="6">
        <f>SUM('Alabama Life'!B40,'American Educators'!B40,'Consolidated National'!B40,fcl!B40,'Mutual Benefit'!B40,'New Jersey Life'!B40,'Old Faithful'!B40,'Pacific Standard'!B40,Settlers!B40,supreme!B40,underwriters!B40,'United Republic'!B40,'Bankers Commercial'!B40,'first natl'!B40,Unison!B40)</f>
        <v>725890.8692434371</v>
      </c>
      <c r="C40" s="6">
        <f>SUM('Alabama Life'!C40,'American Educators'!C40,'Consolidated National'!C40,fcl!C40,'Mutual Benefit'!C40,'New Jersey Life'!C40,'Old Faithful'!C40,'Pacific Standard'!C40,Settlers!C40,supreme!C40,underwriters!C40,'United Republic'!C40,'Bankers Commercial'!C40,'first natl'!C40,Unison!C40)</f>
        <v>87518.27661211276</v>
      </c>
      <c r="D40" s="6">
        <f>SUM('Alabama Life'!D40,'American Educators'!D40,'Consolidated National'!D40,fcl!D40,'Mutual Benefit'!D40,'New Jersey Life'!D40,'Old Faithful'!D40,'Pacific Standard'!D40,Settlers!D40,supreme!D40,underwriters!D40,'United Republic'!D40,'Bankers Commercial'!D40,'first natl'!D40,Unison!D40)</f>
        <v>9674.642663984414</v>
      </c>
      <c r="E40" s="6">
        <f>SUM('Alabama Life'!E40,'American Educators'!E40,'Consolidated National'!E40,fcl!E40,'Mutual Benefit'!E40,'New Jersey Life'!E40,'Old Faithful'!E40,'Pacific Standard'!E40,Settlers!E40,supreme!E40,underwriters!E40,'United Republic'!E40,'Bankers Commercial'!E40,'first natl'!E40,Unison!E40)</f>
        <v>0</v>
      </c>
      <c r="F40" s="6">
        <f t="shared" si="0"/>
        <v>823083.7885195343</v>
      </c>
    </row>
    <row r="41" spans="1:6" ht="12.75">
      <c r="A41" s="37" t="s">
        <v>57</v>
      </c>
      <c r="B41" s="6">
        <f>SUM('Alabama Life'!B41,'American Educators'!B41,'Consolidated National'!B41,fcl!B41,'Mutual Benefit'!B41,'New Jersey Life'!B41,'Old Faithful'!B41,'Pacific Standard'!B41,Settlers!B41,supreme!B41,underwriters!B41,'United Republic'!B41,'Bankers Commercial'!B41,'first natl'!B41,Unison!B41)</f>
        <v>4403295.296112243</v>
      </c>
      <c r="C41" s="6">
        <f>SUM('Alabama Life'!C41,'American Educators'!C41,'Consolidated National'!C41,fcl!C41,'Mutual Benefit'!C41,'New Jersey Life'!C41,'Old Faithful'!C41,'Pacific Standard'!C41,Settlers!C41,supreme!C41,underwriters!C41,'United Republic'!C41,'Bankers Commercial'!C41,'first natl'!C41,Unison!C41)</f>
        <v>536874.8128196993</v>
      </c>
      <c r="D41" s="6">
        <f>SUM('Alabama Life'!D41,'American Educators'!D41,'Consolidated National'!D41,fcl!D41,'Mutual Benefit'!D41,'New Jersey Life'!D41,'Old Faithful'!D41,'Pacific Standard'!D41,Settlers!D41,supreme!D41,underwriters!D41,'United Republic'!D41,'Bankers Commercial'!D41,'first natl'!D41,Unison!D41)</f>
        <v>102652.82253443792</v>
      </c>
      <c r="E41" s="6">
        <f>SUM('Alabama Life'!E41,'American Educators'!E41,'Consolidated National'!E41,fcl!E41,'Mutual Benefit'!E41,'New Jersey Life'!E41,'Old Faithful'!E41,'Pacific Standard'!E41,Settlers!E41,supreme!E41,underwriters!E41,'United Republic'!E41,'Bankers Commercial'!E41,'first natl'!E41,Unison!E41)</f>
        <v>-5576.267877676408</v>
      </c>
      <c r="F41" s="6">
        <f t="shared" si="0"/>
        <v>5037246.663588704</v>
      </c>
    </row>
    <row r="42" spans="1:6" ht="12.75">
      <c r="A42" s="37" t="s">
        <v>58</v>
      </c>
      <c r="B42" s="6">
        <f>SUM('Alabama Life'!B42,'American Educators'!B42,'Consolidated National'!B42,fcl!B42,'Mutual Benefit'!B42,'New Jersey Life'!B42,'Old Faithful'!B42,'Pacific Standard'!B42,Settlers!B42,supreme!B42,underwriters!B42,'United Republic'!B42,'Bankers Commercial'!B42,'first natl'!B42,Unison!B42)</f>
        <v>3321275.809253958</v>
      </c>
      <c r="C42" s="6">
        <f>SUM('Alabama Life'!C42,'American Educators'!C42,'Consolidated National'!C42,fcl!C42,'Mutual Benefit'!C42,'New Jersey Life'!C42,'Old Faithful'!C42,'Pacific Standard'!C42,Settlers!C42,supreme!C42,underwriters!C42,'United Republic'!C42,'Bankers Commercial'!C42,'first natl'!C42,Unison!C42)</f>
        <v>3019484.8580840514</v>
      </c>
      <c r="D42" s="6">
        <f>SUM('Alabama Life'!D42,'American Educators'!D42,'Consolidated National'!D42,fcl!D42,'Mutual Benefit'!D42,'New Jersey Life'!D42,'Old Faithful'!D42,'Pacific Standard'!D42,Settlers!D42,supreme!D42,underwriters!D42,'United Republic'!D42,'Bankers Commercial'!D42,'first natl'!D42,Unison!D42)</f>
        <v>447791.2431536306</v>
      </c>
      <c r="E42" s="6">
        <f>SUM('Alabama Life'!E42,'American Educators'!E42,'Consolidated National'!E42,fcl!E42,'Mutual Benefit'!E42,'New Jersey Life'!E42,'Old Faithful'!E42,'Pacific Standard'!E42,Settlers!E42,supreme!E42,underwriters!E42,'United Republic'!E42,'Bankers Commercial'!E42,'first natl'!E42,Unison!E42)</f>
        <v>0</v>
      </c>
      <c r="F42" s="6">
        <f t="shared" si="0"/>
        <v>6788551.910491641</v>
      </c>
    </row>
    <row r="43" spans="1:6" ht="12.75">
      <c r="A43" s="37" t="s">
        <v>59</v>
      </c>
      <c r="B43" s="6">
        <f>SUM('Alabama Life'!B43,'American Educators'!B43,'Consolidated National'!B43,fcl!B43,'Mutual Benefit'!B43,'New Jersey Life'!B43,'Old Faithful'!B43,'Pacific Standard'!B43,Settlers!B43,supreme!B43,underwriters!B43,'United Republic'!B43,'Bankers Commercial'!B43,'first natl'!B43,Unison!B43)</f>
        <v>1494197.3386624902</v>
      </c>
      <c r="C43" s="6">
        <f>SUM('Alabama Life'!C43,'American Educators'!C43,'Consolidated National'!C43,fcl!C43,'Mutual Benefit'!C43,'New Jersey Life'!C43,'Old Faithful'!C43,'Pacific Standard'!C43,Settlers!C43,supreme!C43,underwriters!C43,'United Republic'!C43,'Bankers Commercial'!C43,'first natl'!C43,Unison!C43)</f>
        <v>965436.083744627</v>
      </c>
      <c r="D43" s="6">
        <f>SUM('Alabama Life'!D43,'American Educators'!D43,'Consolidated National'!D43,fcl!D43,'Mutual Benefit'!D43,'New Jersey Life'!D43,'Old Faithful'!D43,'Pacific Standard'!D43,Settlers!D43,supreme!D43,underwriters!D43,'United Republic'!D43,'Bankers Commercial'!D43,'first natl'!D43,Unison!D43)</f>
        <v>69002.84100554044</v>
      </c>
      <c r="E43" s="6">
        <f>SUM('Alabama Life'!E43,'American Educators'!E43,'Consolidated National'!E43,fcl!E43,'Mutual Benefit'!E43,'New Jersey Life'!E43,'Old Faithful'!E43,'Pacific Standard'!E43,Settlers!E43,supreme!E43,underwriters!E43,'United Republic'!E43,'Bankers Commercial'!E43,'first natl'!E43,Unison!E43)</f>
        <v>0</v>
      </c>
      <c r="F43" s="6">
        <f t="shared" si="0"/>
        <v>2528636.2634126577</v>
      </c>
    </row>
    <row r="44" spans="1:6" ht="12.75">
      <c r="A44" s="37" t="s">
        <v>60</v>
      </c>
      <c r="B44" s="6">
        <f>SUM('Alabama Life'!B44,'American Educators'!B44,'Consolidated National'!B44,fcl!B44,'Mutual Benefit'!B44,'New Jersey Life'!B44,'Old Faithful'!B44,'Pacific Standard'!B44,Settlers!B44,supreme!B44,underwriters!B44,'United Republic'!B44,'Bankers Commercial'!B44,'first natl'!B44,Unison!B44)</f>
        <v>4954234.042118392</v>
      </c>
      <c r="C44" s="6">
        <f>SUM('Alabama Life'!C44,'American Educators'!C44,'Consolidated National'!C44,fcl!C44,'Mutual Benefit'!C44,'New Jersey Life'!C44,'Old Faithful'!C44,'Pacific Standard'!C44,Settlers!C44,supreme!C44,underwriters!C44,'United Republic'!C44,'Bankers Commercial'!C44,'first natl'!C44,Unison!C44)</f>
        <v>-23505.220907077783</v>
      </c>
      <c r="D44" s="6">
        <f>SUM('Alabama Life'!D44,'American Educators'!D44,'Consolidated National'!D44,fcl!D44,'Mutual Benefit'!D44,'New Jersey Life'!D44,'Old Faithful'!D44,'Pacific Standard'!D44,Settlers!D44,supreme!D44,underwriters!D44,'United Republic'!D44,'Bankers Commercial'!D44,'first natl'!D44,Unison!D44)</f>
        <v>0</v>
      </c>
      <c r="E44" s="6">
        <f>SUM('Alabama Life'!E44,'American Educators'!E44,'Consolidated National'!E44,fcl!E44,'Mutual Benefit'!E44,'New Jersey Life'!E44,'Old Faithful'!E44,'Pacific Standard'!E44,Settlers!E44,supreme!E44,underwriters!E44,'United Republic'!E44,'Bankers Commercial'!E44,'first natl'!E44,Unison!E44)</f>
        <v>-6914.998121014505</v>
      </c>
      <c r="F44" s="6">
        <f t="shared" si="0"/>
        <v>4923813.823090299</v>
      </c>
    </row>
    <row r="45" spans="1:6" ht="12.75">
      <c r="A45" s="37" t="s">
        <v>61</v>
      </c>
      <c r="B45" s="6">
        <f>SUM('Alabama Life'!B45,'American Educators'!B45,'Consolidated National'!B45,fcl!B45,'Mutual Benefit'!B45,'New Jersey Life'!B45,'Old Faithful'!B45,'Pacific Standard'!B45,Settlers!B45,supreme!B45,underwriters!B45,'United Republic'!B45,'Bankers Commercial'!B45,'first natl'!B45,Unison!B45)</f>
        <v>48654.23132845006</v>
      </c>
      <c r="C45" s="6">
        <f>SUM('Alabama Life'!C45,'American Educators'!C45,'Consolidated National'!C45,fcl!C45,'Mutual Benefit'!C45,'New Jersey Life'!C45,'Old Faithful'!C45,'Pacific Standard'!C45,Settlers!C45,supreme!C45,underwriters!C45,'United Republic'!C45,'Bankers Commercial'!C45,'first natl'!C45,Unison!C45)</f>
        <v>-154.63229554156942</v>
      </c>
      <c r="D45" s="6">
        <f>SUM('Alabama Life'!D45,'American Educators'!D45,'Consolidated National'!D45,fcl!D45,'Mutual Benefit'!D45,'New Jersey Life'!D45,'Old Faithful'!D45,'Pacific Standard'!D45,Settlers!D45,supreme!D45,underwriters!D45,'United Republic'!D45,'Bankers Commercial'!D45,'first natl'!D45,Unison!D45)</f>
        <v>0</v>
      </c>
      <c r="E45" s="6">
        <f>SUM('Alabama Life'!E45,'American Educators'!E45,'Consolidated National'!E45,fcl!E45,'Mutual Benefit'!E45,'New Jersey Life'!E45,'Old Faithful'!E45,'Pacific Standard'!E45,Settlers!E45,supreme!E45,underwriters!E45,'United Republic'!E45,'Bankers Commercial'!E45,'first natl'!E45,Unison!E45)</f>
        <v>0</v>
      </c>
      <c r="F45" s="6">
        <f t="shared" si="0"/>
        <v>48499.599032908496</v>
      </c>
    </row>
    <row r="46" spans="1:6" ht="12.75">
      <c r="A46" s="37" t="s">
        <v>62</v>
      </c>
      <c r="B46" s="6">
        <f>SUM('Alabama Life'!B46,'American Educators'!B46,'Consolidated National'!B46,fcl!B46,'Mutual Benefit'!B46,'New Jersey Life'!B46,'Old Faithful'!B46,'Pacific Standard'!B46,Settlers!B46,supreme!B46,underwriters!B46,'United Republic'!B46,'Bankers Commercial'!B46,'first natl'!B46,Unison!B46)</f>
        <v>6427.856847761394</v>
      </c>
      <c r="C46" s="6">
        <f>SUM('Alabama Life'!C46,'American Educators'!C46,'Consolidated National'!C46,fcl!C46,'Mutual Benefit'!C46,'New Jersey Life'!C46,'Old Faithful'!C46,'Pacific Standard'!C46,Settlers!C46,supreme!C46,underwriters!C46,'United Republic'!C46,'Bankers Commercial'!C46,'first natl'!C46,Unison!C46)</f>
        <v>17334.488931649612</v>
      </c>
      <c r="D46" s="6">
        <f>SUM('Alabama Life'!D46,'American Educators'!D46,'Consolidated National'!D46,fcl!D46,'Mutual Benefit'!D46,'New Jersey Life'!D46,'Old Faithful'!D46,'Pacific Standard'!D46,Settlers!D46,supreme!D46,underwriters!D46,'United Republic'!D46,'Bankers Commercial'!D46,'first natl'!D46,Unison!D46)</f>
        <v>0</v>
      </c>
      <c r="E46" s="6">
        <f>SUM('Alabama Life'!E46,'American Educators'!E46,'Consolidated National'!E46,fcl!E46,'Mutual Benefit'!E46,'New Jersey Life'!E46,'Old Faithful'!E46,'Pacific Standard'!E46,Settlers!E46,supreme!E46,underwriters!E46,'United Republic'!E46,'Bankers Commercial'!E46,'first natl'!E46,Unison!E46)</f>
        <v>0</v>
      </c>
      <c r="F46" s="6">
        <f t="shared" si="0"/>
        <v>23762.345779411007</v>
      </c>
    </row>
    <row r="47" spans="1:6" ht="12.75">
      <c r="A47" s="37" t="s">
        <v>63</v>
      </c>
      <c r="B47" s="6">
        <f>SUM('Alabama Life'!B47,'American Educators'!B47,'Consolidated National'!B47,fcl!B47,'Mutual Benefit'!B47,'New Jersey Life'!B47,'Old Faithful'!B47,'Pacific Standard'!B47,Settlers!B47,supreme!B47,underwriters!B47,'United Republic'!B47,'Bankers Commercial'!B47,'first natl'!B47,Unison!B47)</f>
        <v>1188674.5236132175</v>
      </c>
      <c r="C47" s="6">
        <f>SUM('Alabama Life'!C47,'American Educators'!C47,'Consolidated National'!C47,fcl!C47,'Mutual Benefit'!C47,'New Jersey Life'!C47,'Old Faithful'!C47,'Pacific Standard'!C47,Settlers!C47,supreme!C47,underwriters!C47,'United Republic'!C47,'Bankers Commercial'!C47,'first natl'!C47,Unison!C47)</f>
        <v>20278.207845543508</v>
      </c>
      <c r="D47" s="6">
        <f>SUM('Alabama Life'!D47,'American Educators'!D47,'Consolidated National'!D47,fcl!D47,'Mutual Benefit'!D47,'New Jersey Life'!D47,'Old Faithful'!D47,'Pacific Standard'!D47,Settlers!D47,supreme!D47,underwriters!D47,'United Republic'!D47,'Bankers Commercial'!D47,'first natl'!D47,Unison!D47)</f>
        <v>8135.264905225237</v>
      </c>
      <c r="E47" s="6">
        <f>SUM('Alabama Life'!E47,'American Educators'!E47,'Consolidated National'!E47,fcl!E47,'Mutual Benefit'!E47,'New Jersey Life'!E47,'Old Faithful'!E47,'Pacific Standard'!E47,Settlers!E47,supreme!E47,underwriters!E47,'United Republic'!E47,'Bankers Commercial'!E47,'first natl'!E47,Unison!E47)</f>
        <v>0</v>
      </c>
      <c r="F47" s="6">
        <f t="shared" si="0"/>
        <v>1217087.9963639863</v>
      </c>
    </row>
    <row r="48" spans="1:6" ht="12.75">
      <c r="A48" s="37" t="s">
        <v>64</v>
      </c>
      <c r="B48" s="6">
        <f>SUM('Alabama Life'!B48,'American Educators'!B48,'Consolidated National'!B48,fcl!B48,'Mutual Benefit'!B48,'New Jersey Life'!B48,'Old Faithful'!B48,'Pacific Standard'!B48,Settlers!B48,supreme!B48,underwriters!B48,'United Republic'!B48,'Bankers Commercial'!B48,'first natl'!B48,Unison!B48)</f>
        <v>582737.2825036015</v>
      </c>
      <c r="C48" s="6">
        <f>SUM('Alabama Life'!C48,'American Educators'!C48,'Consolidated National'!C48,fcl!C48,'Mutual Benefit'!C48,'New Jersey Life'!C48,'Old Faithful'!C48,'Pacific Standard'!C48,Settlers!C48,supreme!C48,underwriters!C48,'United Republic'!C48,'Bankers Commercial'!C48,'first natl'!C48,Unison!C48)</f>
        <v>47769.11882222173</v>
      </c>
      <c r="D48" s="6">
        <f>SUM('Alabama Life'!D48,'American Educators'!D48,'Consolidated National'!D48,fcl!D48,'Mutual Benefit'!D48,'New Jersey Life'!D48,'Old Faithful'!D48,'Pacific Standard'!D48,Settlers!D48,supreme!D48,underwriters!D48,'United Republic'!D48,'Bankers Commercial'!D48,'first natl'!D48,Unison!D48)</f>
        <v>58399.01600303361</v>
      </c>
      <c r="E48" s="6">
        <f>SUM('Alabama Life'!E48,'American Educators'!E48,'Consolidated National'!E48,fcl!E48,'Mutual Benefit'!E48,'New Jersey Life'!E48,'Old Faithful'!E48,'Pacific Standard'!E48,Settlers!E48,supreme!E48,underwriters!E48,'United Republic'!E48,'Bankers Commercial'!E48,'first natl'!E48,Unison!E48)</f>
        <v>0</v>
      </c>
      <c r="F48" s="6">
        <f t="shared" si="0"/>
        <v>688905.4173288569</v>
      </c>
    </row>
    <row r="49" spans="1:6" ht="12.75">
      <c r="A49" s="37" t="s">
        <v>65</v>
      </c>
      <c r="B49" s="6">
        <f>SUM('Alabama Life'!B49,'American Educators'!B49,'Consolidated National'!B49,fcl!B49,'Mutual Benefit'!B49,'New Jersey Life'!B49,'Old Faithful'!B49,'Pacific Standard'!B49,Settlers!B49,supreme!B49,underwriters!B49,'United Republic'!B49,'Bankers Commercial'!B49,'first natl'!B49,Unison!B49)</f>
        <v>1391910.876146631</v>
      </c>
      <c r="C49" s="6">
        <f>SUM('Alabama Life'!C49,'American Educators'!C49,'Consolidated National'!C49,fcl!C49,'Mutual Benefit'!C49,'New Jersey Life'!C49,'Old Faithful'!C49,'Pacific Standard'!C49,Settlers!C49,supreme!C49,underwriters!C49,'United Republic'!C49,'Bankers Commercial'!C49,'first natl'!C49,Unison!C49)</f>
        <v>75553.9447889836</v>
      </c>
      <c r="D49" s="6">
        <f>SUM('Alabama Life'!D49,'American Educators'!D49,'Consolidated National'!D49,fcl!D49,'Mutual Benefit'!D49,'New Jersey Life'!D49,'Old Faithful'!D49,'Pacific Standard'!D49,Settlers!D49,supreme!D49,underwriters!D49,'United Republic'!D49,'Bankers Commercial'!D49,'first natl'!D49,Unison!D49)</f>
        <v>70245.74113671941</v>
      </c>
      <c r="E49" s="6">
        <f>SUM('Alabama Life'!E49,'American Educators'!E49,'Consolidated National'!E49,fcl!E49,'Mutual Benefit'!E49,'New Jersey Life'!E49,'Old Faithful'!E49,'Pacific Standard'!E49,Settlers!E49,supreme!E49,underwriters!E49,'United Republic'!E49,'Bankers Commercial'!E49,'first natl'!E49,Unison!E49)</f>
        <v>0</v>
      </c>
      <c r="F49" s="6">
        <f t="shared" si="0"/>
        <v>1537710.562072334</v>
      </c>
    </row>
    <row r="50" spans="1:6" ht="12.75">
      <c r="A50" s="37" t="s">
        <v>66</v>
      </c>
      <c r="B50" s="6">
        <f>SUM('Alabama Life'!B50,'American Educators'!B50,'Consolidated National'!B50,fcl!B50,'Mutual Benefit'!B50,'New Jersey Life'!B50,'Old Faithful'!B50,'Pacific Standard'!B50,Settlers!B50,supreme!B50,underwriters!B50,'United Republic'!B50,'Bankers Commercial'!B50,'first natl'!B50,Unison!B50)</f>
        <v>3043880.1618861444</v>
      </c>
      <c r="C50" s="6">
        <f>SUM('Alabama Life'!C50,'American Educators'!C50,'Consolidated National'!C50,fcl!C50,'Mutual Benefit'!C50,'New Jersey Life'!C50,'Old Faithful'!C50,'Pacific Standard'!C50,Settlers!C50,supreme!C50,underwriters!C50,'United Republic'!C50,'Bankers Commercial'!C50,'first natl'!C50,Unison!C50)</f>
        <v>3219791.505215675</v>
      </c>
      <c r="D50" s="6">
        <f>SUM('Alabama Life'!D50,'American Educators'!D50,'Consolidated National'!D50,fcl!D50,'Mutual Benefit'!D50,'New Jersey Life'!D50,'Old Faithful'!D50,'Pacific Standard'!D50,Settlers!D50,supreme!D50,underwriters!D50,'United Republic'!D50,'Bankers Commercial'!D50,'first natl'!D50,Unison!D50)</f>
        <v>11340717.676280431</v>
      </c>
      <c r="E50" s="6">
        <f>SUM('Alabama Life'!E50,'American Educators'!E50,'Consolidated National'!E50,fcl!E50,'Mutual Benefit'!E50,'New Jersey Life'!E50,'Old Faithful'!E50,'Pacific Standard'!E50,Settlers!E50,supreme!E50,underwriters!E50,'United Republic'!E50,'Bankers Commercial'!E50,'first natl'!E50,Unison!E50)</f>
        <v>-3923.193460704715</v>
      </c>
      <c r="F50" s="6">
        <f t="shared" si="0"/>
        <v>17600466.149921548</v>
      </c>
    </row>
    <row r="51" spans="1:6" ht="12.75">
      <c r="A51" s="37" t="s">
        <v>67</v>
      </c>
      <c r="B51" s="6">
        <f>SUM('Alabama Life'!B51,'American Educators'!B51,'Consolidated National'!B51,fcl!B51,'Mutual Benefit'!B51,'New Jersey Life'!B51,'Old Faithful'!B51,'Pacific Standard'!B51,Settlers!B51,supreme!B51,underwriters!B51,'United Republic'!B51,'Bankers Commercial'!B51,'first natl'!B51,Unison!B51)</f>
        <v>445392.03214469657</v>
      </c>
      <c r="C51" s="6">
        <f>SUM('Alabama Life'!C51,'American Educators'!C51,'Consolidated National'!C51,fcl!C51,'Mutual Benefit'!C51,'New Jersey Life'!C51,'Old Faithful'!C51,'Pacific Standard'!C51,Settlers!C51,supreme!C51,underwriters!C51,'United Republic'!C51,'Bankers Commercial'!C51,'first natl'!C51,Unison!C51)</f>
        <v>144110.78249601688</v>
      </c>
      <c r="D51" s="6">
        <f>SUM('Alabama Life'!D51,'American Educators'!D51,'Consolidated National'!D51,fcl!D51,'Mutual Benefit'!D51,'New Jersey Life'!D51,'Old Faithful'!D51,'Pacific Standard'!D51,Settlers!D51,supreme!D51,underwriters!D51,'United Republic'!D51,'Bankers Commercial'!D51,'first natl'!D51,Unison!D51)</f>
        <v>51720.234685838426</v>
      </c>
      <c r="E51" s="6">
        <f>SUM('Alabama Life'!E51,'American Educators'!E51,'Consolidated National'!E51,fcl!E51,'Mutual Benefit'!E51,'New Jersey Life'!E51,'Old Faithful'!E51,'Pacific Standard'!E51,Settlers!E51,supreme!E51,underwriters!E51,'United Republic'!E51,'Bankers Commercial'!E51,'first natl'!E51,Unison!E51)</f>
        <v>3234.448535599484</v>
      </c>
      <c r="F51" s="6">
        <f t="shared" si="0"/>
        <v>644457.4978621514</v>
      </c>
    </row>
    <row r="52" spans="1:6" ht="12.75">
      <c r="A52" s="37" t="s">
        <v>68</v>
      </c>
      <c r="B52" s="6">
        <f>SUM('Alabama Life'!B52,'American Educators'!B52,'Consolidated National'!B52,fcl!B52,'Mutual Benefit'!B52,'New Jersey Life'!B52,'Old Faithful'!B52,'Pacific Standard'!B52,Settlers!B52,supreme!B52,underwriters!B52,'United Republic'!B52,'Bankers Commercial'!B52,'first natl'!B52,Unison!B52)</f>
        <v>21248.01466173411</v>
      </c>
      <c r="C52" s="6">
        <f>SUM('Alabama Life'!C52,'American Educators'!C52,'Consolidated National'!C52,fcl!C52,'Mutual Benefit'!C52,'New Jersey Life'!C52,'Old Faithful'!C52,'Pacific Standard'!C52,Settlers!C52,supreme!C52,underwriters!C52,'United Republic'!C52,'Bankers Commercial'!C52,'first natl'!C52,Unison!C52)</f>
        <v>-2859.9509457088043</v>
      </c>
      <c r="D52" s="6">
        <f>SUM('Alabama Life'!D52,'American Educators'!D52,'Consolidated National'!D52,fcl!D52,'Mutual Benefit'!D52,'New Jersey Life'!D52,'Old Faithful'!D52,'Pacific Standard'!D52,Settlers!D52,supreme!D52,underwriters!D52,'United Republic'!D52,'Bankers Commercial'!D52,'first natl'!D52,Unison!D52)</f>
        <v>0</v>
      </c>
      <c r="E52" s="6">
        <f>SUM('Alabama Life'!E52,'American Educators'!E52,'Consolidated National'!E52,fcl!E52,'Mutual Benefit'!E52,'New Jersey Life'!E52,'Old Faithful'!E52,'Pacific Standard'!E52,Settlers!E52,supreme!E52,underwriters!E52,'United Republic'!E52,'Bankers Commercial'!E52,'first natl'!E52,Unison!E52)</f>
        <v>-3803.874490469818</v>
      </c>
      <c r="F52" s="6">
        <f t="shared" si="0"/>
        <v>14584.189225555485</v>
      </c>
    </row>
    <row r="53" spans="1:6" ht="12.75">
      <c r="A53" s="37" t="s">
        <v>69</v>
      </c>
      <c r="B53" s="6">
        <f>SUM('Alabama Life'!B53,'American Educators'!B53,'Consolidated National'!B53,fcl!B53,'Mutual Benefit'!B53,'New Jersey Life'!B53,'Old Faithful'!B53,'Pacific Standard'!B53,Settlers!B53,supreme!B53,underwriters!B53,'United Republic'!B53,'Bankers Commercial'!B53,'first natl'!B53,Unison!B53)</f>
        <v>1515981.3277346988</v>
      </c>
      <c r="C53" s="6">
        <f>SUM('Alabama Life'!C53,'American Educators'!C53,'Consolidated National'!C53,fcl!C53,'Mutual Benefit'!C53,'New Jersey Life'!C53,'Old Faithful'!C53,'Pacific Standard'!C53,Settlers!C53,supreme!C53,underwriters!C53,'United Republic'!C53,'Bankers Commercial'!C53,'first natl'!C53,Unison!C53)</f>
        <v>69286.20006779804</v>
      </c>
      <c r="D53" s="6">
        <f>SUM('Alabama Life'!D53,'American Educators'!D53,'Consolidated National'!D53,fcl!D53,'Mutual Benefit'!D53,'New Jersey Life'!D53,'Old Faithful'!D53,'Pacific Standard'!D53,Settlers!D53,supreme!D53,underwriters!D53,'United Republic'!D53,'Bankers Commercial'!D53,'first natl'!D53,Unison!D53)</f>
        <v>44907.15338452351</v>
      </c>
      <c r="E53" s="6">
        <f>SUM('Alabama Life'!E53,'American Educators'!E53,'Consolidated National'!E53,fcl!E53,'Mutual Benefit'!E53,'New Jersey Life'!E53,'Old Faithful'!E53,'Pacific Standard'!E53,Settlers!E53,supreme!E53,underwriters!E53,'United Republic'!E53,'Bankers Commercial'!E53,'first natl'!E53,Unison!E53)</f>
        <v>0</v>
      </c>
      <c r="F53" s="6">
        <f t="shared" si="0"/>
        <v>1630174.6811870204</v>
      </c>
    </row>
    <row r="54" spans="1:6" ht="12.75">
      <c r="A54" s="37" t="s">
        <v>70</v>
      </c>
      <c r="B54" s="6">
        <f>SUM('Alabama Life'!B54,'American Educators'!B54,'Consolidated National'!B54,fcl!B54,'Mutual Benefit'!B54,'New Jersey Life'!B54,'Old Faithful'!B54,'Pacific Standard'!B54,Settlers!B54,supreme!B54,underwriters!B54,'United Republic'!B54,'Bankers Commercial'!B54,'first natl'!B54,Unison!B54)</f>
        <v>3558144.475880284</v>
      </c>
      <c r="C54" s="6">
        <f>SUM('Alabama Life'!C54,'American Educators'!C54,'Consolidated National'!C54,fcl!C54,'Mutual Benefit'!C54,'New Jersey Life'!C54,'Old Faithful'!C54,'Pacific Standard'!C54,Settlers!C54,supreme!C54,underwriters!C54,'United Republic'!C54,'Bankers Commercial'!C54,'first natl'!C54,Unison!C54)</f>
        <v>4319331.808466403</v>
      </c>
      <c r="D54" s="6">
        <f>SUM('Alabama Life'!D54,'American Educators'!D54,'Consolidated National'!D54,fcl!D54,'Mutual Benefit'!D54,'New Jersey Life'!D54,'Old Faithful'!D54,'Pacific Standard'!D54,Settlers!D54,supreme!D54,underwriters!D54,'United Republic'!D54,'Bankers Commercial'!D54,'first natl'!D54,Unison!D54)</f>
        <v>168959.83344703706</v>
      </c>
      <c r="E54" s="6">
        <f>SUM('Alabama Life'!E54,'American Educators'!E54,'Consolidated National'!E54,fcl!E54,'Mutual Benefit'!E54,'New Jersey Life'!E54,'Old Faithful'!E54,'Pacific Standard'!E54,Settlers!E54,supreme!E54,underwriters!E54,'United Republic'!E54,'Bankers Commercial'!E54,'first natl'!E54,Unison!E54)</f>
        <v>-464.8660993871872</v>
      </c>
      <c r="F54" s="6">
        <f t="shared" si="0"/>
        <v>8045971.2516943365</v>
      </c>
    </row>
    <row r="55" spans="1:6" ht="12.75">
      <c r="A55" s="37" t="s">
        <v>71</v>
      </c>
      <c r="B55" s="6">
        <f>SUM('Alabama Life'!B55,'American Educators'!B55,'Consolidated National'!B55,fcl!B55,'Mutual Benefit'!B55,'New Jersey Life'!B55,'Old Faithful'!B55,'Pacific Standard'!B55,Settlers!B55,supreme!B55,underwriters!B55,'United Republic'!B55,'Bankers Commercial'!B55,'first natl'!B55,Unison!B55)</f>
        <v>262939.0102055874</v>
      </c>
      <c r="C55" s="6">
        <f>SUM('Alabama Life'!C55,'American Educators'!C55,'Consolidated National'!C55,fcl!C55,'Mutual Benefit'!C55,'New Jersey Life'!C55,'Old Faithful'!C55,'Pacific Standard'!C55,Settlers!C55,supreme!C55,underwriters!C55,'United Republic'!C55,'Bankers Commercial'!C55,'first natl'!C55,Unison!C55)</f>
        <v>574.0869838255398</v>
      </c>
      <c r="D55" s="6">
        <f>SUM('Alabama Life'!D55,'American Educators'!D55,'Consolidated National'!D55,fcl!D55,'Mutual Benefit'!D55,'New Jersey Life'!D55,'Old Faithful'!D55,'Pacific Standard'!D55,Settlers!D55,supreme!D55,underwriters!D55,'United Republic'!D55,'Bankers Commercial'!D55,'first natl'!D55,Unison!D55)</f>
        <v>111144.00350637033</v>
      </c>
      <c r="E55" s="6">
        <f>SUM('Alabama Life'!E55,'American Educators'!E55,'Consolidated National'!E55,fcl!E55,'Mutual Benefit'!E55,'New Jersey Life'!E55,'Old Faithful'!E55,'Pacific Standard'!E55,Settlers!E55,supreme!E55,underwriters!E55,'United Republic'!E55,'Bankers Commercial'!E55,'first natl'!E55,Unison!E55)</f>
        <v>0</v>
      </c>
      <c r="F55" s="6">
        <f t="shared" si="0"/>
        <v>374657.1006957833</v>
      </c>
    </row>
    <row r="56" spans="1:6" ht="12.75">
      <c r="A56" s="37" t="s">
        <v>72</v>
      </c>
      <c r="B56" s="6">
        <f>SUM('Alabama Life'!B56,'American Educators'!B56,'Consolidated National'!B56,fcl!B56,'Mutual Benefit'!B56,'New Jersey Life'!B56,'Old Faithful'!B56,'Pacific Standard'!B56,Settlers!B56,supreme!B56,underwriters!B56,'United Republic'!B56,'Bankers Commercial'!B56,'first natl'!B56,Unison!B56)</f>
        <v>14946395.403789414</v>
      </c>
      <c r="C56" s="6">
        <f>SUM('Alabama Life'!C56,'American Educators'!C56,'Consolidated National'!C56,fcl!C56,'Mutual Benefit'!C56,'New Jersey Life'!C56,'Old Faithful'!C56,'Pacific Standard'!C56,Settlers!C56,supreme!C56,underwriters!C56,'United Republic'!C56,'Bankers Commercial'!C56,'first natl'!C56,Unison!C56)</f>
        <v>-1313.7646912949324</v>
      </c>
      <c r="D56" s="6">
        <f>SUM('Alabama Life'!D56,'American Educators'!D56,'Consolidated National'!D56,fcl!D56,'Mutual Benefit'!D56,'New Jersey Life'!D56,'Old Faithful'!D56,'Pacific Standard'!D56,Settlers!D56,supreme!D56,underwriters!D56,'United Republic'!D56,'Bankers Commercial'!D56,'first natl'!D56,Unison!D56)</f>
        <v>2097</v>
      </c>
      <c r="E56" s="6">
        <f>SUM('Alabama Life'!E56,'American Educators'!E56,'Consolidated National'!E56,fcl!E56,'Mutual Benefit'!E56,'New Jersey Life'!E56,'Old Faithful'!E56,'Pacific Standard'!E56,Settlers!E56,supreme!E56,underwriters!E56,'United Republic'!E56,'Bankers Commercial'!E56,'first natl'!E56,Unison!E56)</f>
        <v>0</v>
      </c>
      <c r="F56" s="6">
        <f t="shared" si="0"/>
        <v>14947178.639098119</v>
      </c>
    </row>
    <row r="57" spans="1:6" ht="12.75">
      <c r="A57" s="37" t="s">
        <v>73</v>
      </c>
      <c r="B57" s="6">
        <f>SUM('Alabama Life'!B57,'American Educators'!B57,'Consolidated National'!B57,fcl!B57,'Mutual Benefit'!B57,'New Jersey Life'!B57,'Old Faithful'!B57,'Pacific Standard'!B57,Settlers!B57,supreme!B57,underwriters!B57,'United Republic'!B57,'Bankers Commercial'!B57,'first natl'!B57,Unison!B57)</f>
        <v>761667.2160667959</v>
      </c>
      <c r="C57" s="6">
        <f>SUM('Alabama Life'!C57,'American Educators'!C57,'Consolidated National'!C57,fcl!C57,'Mutual Benefit'!C57,'New Jersey Life'!C57,'Old Faithful'!C57,'Pacific Standard'!C57,Settlers!C57,supreme!C57,underwriters!C57,'United Republic'!C57,'Bankers Commercial'!C57,'first natl'!C57,Unison!C57)</f>
        <v>685035.2641388241</v>
      </c>
      <c r="D57" s="6">
        <f>SUM('Alabama Life'!D57,'American Educators'!D57,'Consolidated National'!D57,fcl!D57,'Mutual Benefit'!D57,'New Jersey Life'!D57,'Old Faithful'!D57,'Pacific Standard'!D57,Settlers!D57,supreme!D57,underwriters!D57,'United Republic'!D57,'Bankers Commercial'!D57,'first natl'!D57,Unison!D57)</f>
        <v>54074.72757126565</v>
      </c>
      <c r="E57" s="6">
        <f>SUM('Alabama Life'!E57,'American Educators'!E57,'Consolidated National'!E57,fcl!E57,'Mutual Benefit'!E57,'New Jersey Life'!E57,'Old Faithful'!E57,'Pacific Standard'!E57,Settlers!E57,supreme!E57,underwriters!E57,'United Republic'!E57,'Bankers Commercial'!E57,'first natl'!E57,Unison!E57)</f>
        <v>0</v>
      </c>
      <c r="F57" s="6">
        <f t="shared" si="0"/>
        <v>1500777.2077768855</v>
      </c>
    </row>
    <row r="58" spans="1:6" ht="12.75">
      <c r="A58" s="37" t="s">
        <v>74</v>
      </c>
      <c r="B58" s="6">
        <f>SUM('Alabama Life'!B58,'American Educators'!B58,'Consolidated National'!B58,fcl!B58,'Mutual Benefit'!B58,'New Jersey Life'!B58,'Old Faithful'!B58,'Pacific Standard'!B58,Settlers!B58,supreme!B58,underwriters!B58,'United Republic'!B58,'Bankers Commercial'!B58,'first natl'!B58,Unison!B58)</f>
        <v>0</v>
      </c>
      <c r="C58" s="6">
        <f>SUM('Alabama Life'!C58,'American Educators'!C58,'Consolidated National'!C58,fcl!C58,'Mutual Benefit'!C58,'New Jersey Life'!C58,'Old Faithful'!C58,'Pacific Standard'!C58,Settlers!C58,supreme!C58,underwriters!C58,'United Republic'!C58,'Bankers Commercial'!C58,'first natl'!C58,Unison!C58)</f>
        <v>0</v>
      </c>
      <c r="D58" s="6">
        <f>SUM('Alabama Life'!D58,'American Educators'!D58,'Consolidated National'!D58,fcl!D58,'Mutual Benefit'!D58,'New Jersey Life'!D58,'Old Faithful'!D58,'Pacific Standard'!D58,Settlers!D58,supreme!D58,underwriters!D58,'United Republic'!D58,'Bankers Commercial'!D58,'first natl'!D58,Unison!D58)</f>
        <v>0</v>
      </c>
      <c r="E58" s="6">
        <f>SUM('Alabama Life'!E58,'American Educators'!E58,'Consolidated National'!E58,fcl!E58,'Mutual Benefit'!E58,'New Jersey Life'!E58,'Old Faithful'!E58,'Pacific Standard'!E58,Settlers!E58,supreme!E58,underwriters!E58,'United Republic'!E58,'Bankers Commercial'!E58,'first natl'!E58,Unison!E58)</f>
        <v>0</v>
      </c>
      <c r="F58" s="6">
        <f t="shared" si="0"/>
        <v>0</v>
      </c>
    </row>
    <row r="59" spans="1:6" ht="12.75">
      <c r="A59" s="37"/>
      <c r="B59" s="6"/>
      <c r="C59" s="6"/>
      <c r="D59" s="6"/>
      <c r="E59" s="6"/>
      <c r="F59" s="6"/>
    </row>
    <row r="60" spans="1:6" ht="12.75">
      <c r="A60" s="37" t="s">
        <v>6</v>
      </c>
      <c r="B60" s="6">
        <f>SUM(B6:B58)</f>
        <v>109304410.29411818</v>
      </c>
      <c r="C60" s="6">
        <f>SUM(C6:C58)</f>
        <v>31900668.274946544</v>
      </c>
      <c r="D60" s="6">
        <f>SUM(D6:D58)</f>
        <v>22149119.715605617</v>
      </c>
      <c r="E60" s="6">
        <f>SUM(E6:E58)</f>
        <v>-134821.0515283587</v>
      </c>
      <c r="F60" s="6">
        <f>SUM(F6:F58)</f>
        <v>163219377.233142</v>
      </c>
    </row>
    <row r="62" spans="1:6" ht="12.75">
      <c r="A62" s="131" t="s">
        <v>253</v>
      </c>
      <c r="B62" s="131"/>
      <c r="C62" s="131"/>
      <c r="D62" s="131"/>
      <c r="E62" s="131"/>
      <c r="F62" s="131"/>
    </row>
    <row r="63" spans="1:2" ht="12.75">
      <c r="A63" s="7" t="s">
        <v>148</v>
      </c>
      <c r="B63" s="24" t="s">
        <v>0</v>
      </c>
    </row>
    <row r="65" spans="1:6" ht="12.75">
      <c r="A65" s="7" t="s">
        <v>6</v>
      </c>
      <c r="B65" s="7">
        <f>SUM(B60:B63)</f>
        <v>109304410.29411818</v>
      </c>
      <c r="C65" s="7">
        <f>SUM(C60:C63)</f>
        <v>31900668.274946544</v>
      </c>
      <c r="D65" s="7">
        <f>SUM(D60:D63)</f>
        <v>22149119.715605617</v>
      </c>
      <c r="E65" s="7">
        <f>SUM(E60:E63)</f>
        <v>-134821.0515283587</v>
      </c>
      <c r="F65" s="7">
        <f>SUM(F60:F63)</f>
        <v>163219377.233142</v>
      </c>
    </row>
  </sheetData>
  <mergeCells count="2">
    <mergeCell ref="A1:F1"/>
    <mergeCell ref="A62:F62"/>
  </mergeCells>
  <printOptions horizontalCentered="1" verticalCentered="1"/>
  <pageMargins left="0.25" right="0.25" top="0.25" bottom="0.25" header="0.25" footer="0.25"/>
  <pageSetup horizontalDpi="600" verticalDpi="600" orientation="portrait" scale="85" r:id="rId1"/>
  <headerFooter alignWithMargins="0">
    <oddHeader>&amp;L&amp;"Geneva,Bold"&amp;D&amp;C&amp;"Geneva,Bold Italic"Estates Closed Summary By State&amp;R&amp;"Geneva,Bold"UNAUDITED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8.xml><?xml version="1.0" encoding="utf-8"?>
<worksheet xmlns="http://schemas.openxmlformats.org/spreadsheetml/2006/main" xmlns:r="http://schemas.openxmlformats.org/officeDocument/2006/relationships">
  <dimension ref="A1:F70"/>
  <sheetViews>
    <sheetView zoomScale="75" zoomScaleNormal="75" workbookViewId="0" topLeftCell="A1">
      <selection activeCell="H21" sqref="H21"/>
    </sheetView>
  </sheetViews>
  <sheetFormatPr defaultColWidth="9.00390625" defaultRowHeight="12.75"/>
  <cols>
    <col min="1" max="1" width="26.25390625" style="7" bestFit="1" customWidth="1"/>
    <col min="2" max="2" width="19.00390625" style="7" bestFit="1" customWidth="1"/>
    <col min="3" max="3" width="15.00390625" style="7" bestFit="1" customWidth="1"/>
    <col min="4" max="4" width="13.25390625" style="7" bestFit="1" customWidth="1"/>
    <col min="5" max="5" width="14.375" style="7" bestFit="1" customWidth="1"/>
    <col min="6" max="6" width="15.00390625" style="7" bestFit="1" customWidth="1"/>
    <col min="7" max="7" width="1.75390625" style="7" bestFit="1" customWidth="1"/>
    <col min="8" max="8" width="11.375" style="7" customWidth="1"/>
    <col min="9" max="9" width="2.75390625" style="7" customWidth="1"/>
    <col min="10" max="10" width="11.375" style="7" customWidth="1"/>
    <col min="11" max="11" width="11.375" style="6" customWidth="1"/>
    <col min="12" max="16384" width="11.375" style="7" customWidth="1"/>
  </cols>
  <sheetData>
    <row r="1" spans="1:2" ht="12.75">
      <c r="A1" s="7" t="s">
        <v>0</v>
      </c>
      <c r="B1" s="22" t="s">
        <v>185</v>
      </c>
    </row>
    <row r="2" ht="12.75">
      <c r="A2" s="4" t="s">
        <v>0</v>
      </c>
    </row>
    <row r="3" spans="2:5" ht="12.75">
      <c r="B3" s="20"/>
      <c r="C3" s="20" t="s">
        <v>1</v>
      </c>
      <c r="E3" s="20" t="s">
        <v>2</v>
      </c>
    </row>
    <row r="4" spans="1:6" ht="12.75">
      <c r="A4" s="7" t="s">
        <v>0</v>
      </c>
      <c r="B4" s="20" t="s">
        <v>3</v>
      </c>
      <c r="C4" s="20" t="s">
        <v>4</v>
      </c>
      <c r="D4" s="20" t="s">
        <v>5</v>
      </c>
      <c r="E4" s="20" t="s">
        <v>4</v>
      </c>
      <c r="F4" s="20" t="s">
        <v>6</v>
      </c>
    </row>
    <row r="5" ht="12.75">
      <c r="A5" s="37"/>
    </row>
    <row r="6" spans="1:6" ht="12.75">
      <c r="A6" s="37" t="s">
        <v>7</v>
      </c>
      <c r="B6" s="6">
        <f>+'open summary'!B6+'closed in 03 summary'!B6+'Closed prior to 03 sum'!B6+'ongoing funding'!B6+'Estates Closed sum'!B6</f>
        <v>18016705.333290953</v>
      </c>
      <c r="C6" s="6">
        <f>+'open summary'!C6+'closed in 03 summary'!C6+'Closed prior to 03 sum'!C6+'ongoing funding'!C6+'Estates Closed sum'!C6</f>
        <v>33282569.851879727</v>
      </c>
      <c r="D6" s="6">
        <f>+'open summary'!D6+'closed in 03 summary'!D6+'Closed prior to 03 sum'!D6+'ongoing funding'!D6+'Estates Closed sum'!D6</f>
        <v>2850460.6435691444</v>
      </c>
      <c r="E6" s="6">
        <f>+'open summary'!E6+'closed in 03 summary'!E6+'Closed prior to 03 sum'!E6+'ongoing funding'!E6+'Estates Closed sum'!E6</f>
        <v>0</v>
      </c>
      <c r="F6" s="6">
        <f aca="true" t="shared" si="0" ref="F6:F37">SUM(B6:E6)</f>
        <v>54149735.82873982</v>
      </c>
    </row>
    <row r="7" spans="1:6" ht="12.75">
      <c r="A7" s="37" t="s">
        <v>9</v>
      </c>
      <c r="B7" s="6">
        <f>+'open summary'!B7+'closed in 03 summary'!B7+'Closed prior to 03 sum'!B7+'ongoing funding'!B7+'Estates Closed sum'!B7</f>
        <v>535189.8757959647</v>
      </c>
      <c r="C7" s="6">
        <f>+'open summary'!C7+'closed in 03 summary'!C7+'Closed prior to 03 sum'!C7+'ongoing funding'!C7+'Estates Closed sum'!C7</f>
        <v>4670973.792875404</v>
      </c>
      <c r="D7" s="6">
        <f>+'open summary'!D7+'closed in 03 summary'!D7+'Closed prior to 03 sum'!D7+'ongoing funding'!D7+'Estates Closed sum'!D7</f>
        <v>117803.17972311194</v>
      </c>
      <c r="E7" s="6">
        <f>+'open summary'!E7+'closed in 03 summary'!E7+'Closed prior to 03 sum'!E7+'ongoing funding'!E7+'Estates Closed sum'!E7</f>
        <v>-511.9391197740424</v>
      </c>
      <c r="F7" s="6">
        <f t="shared" si="0"/>
        <v>5323454.909274707</v>
      </c>
    </row>
    <row r="8" spans="1:6" ht="12.75">
      <c r="A8" s="37" t="s">
        <v>10</v>
      </c>
      <c r="B8" s="6">
        <f>+'open summary'!B8+'closed in 03 summary'!B8+'Closed prior to 03 sum'!B8+'ongoing funding'!B8+'Estates Closed sum'!B8</f>
        <v>25518650.84591476</v>
      </c>
      <c r="C8" s="6">
        <f>+'open summary'!C8+'closed in 03 summary'!C8+'Closed prior to 03 sum'!C8+'ongoing funding'!C8+'Estates Closed sum'!C8</f>
        <v>45697004.889595255</v>
      </c>
      <c r="D8" s="6">
        <f>+'open summary'!D8+'closed in 03 summary'!D8+'Closed prior to 03 sum'!D8+'ongoing funding'!D8+'Estates Closed sum'!D8</f>
        <v>5376325.925261673</v>
      </c>
      <c r="E8" s="6">
        <f>+'open summary'!E8+'closed in 03 summary'!E8+'Closed prior to 03 sum'!E8+'ongoing funding'!E8+'Estates Closed sum'!E8</f>
        <v>0</v>
      </c>
      <c r="F8" s="6">
        <f t="shared" si="0"/>
        <v>76591981.6607717</v>
      </c>
    </row>
    <row r="9" spans="1:6" ht="12.75">
      <c r="A9" s="37" t="s">
        <v>11</v>
      </c>
      <c r="B9" s="6">
        <f>+'open summary'!B9+'closed in 03 summary'!B9+'Closed prior to 03 sum'!B9+'ongoing funding'!B9+'Estates Closed sum'!B9</f>
        <v>12991544.931597475</v>
      </c>
      <c r="C9" s="6">
        <f>+'open summary'!C9+'closed in 03 summary'!C9+'Closed prior to 03 sum'!C9+'ongoing funding'!C9+'Estates Closed sum'!C9</f>
        <v>9282105.677479776</v>
      </c>
      <c r="D9" s="6">
        <f>+'open summary'!D9+'closed in 03 summary'!D9+'Closed prior to 03 sum'!D9+'ongoing funding'!D9+'Estates Closed sum'!D9</f>
        <v>2753547.9008828253</v>
      </c>
      <c r="E9" s="6">
        <f>+'open summary'!E9+'closed in 03 summary'!E9+'Closed prior to 03 sum'!E9+'ongoing funding'!E9+'Estates Closed sum'!E9</f>
        <v>52783.899712531245</v>
      </c>
      <c r="F9" s="6">
        <f t="shared" si="0"/>
        <v>25079982.40967261</v>
      </c>
    </row>
    <row r="10" spans="1:6" ht="12.75">
      <c r="A10" s="37" t="s">
        <v>12</v>
      </c>
      <c r="B10" s="6">
        <f>+'open summary'!B10+'closed in 03 summary'!B10+'Closed prior to 03 sum'!B10+'ongoing funding'!B10+'Estates Closed sum'!B10</f>
        <v>283089523.6119058</v>
      </c>
      <c r="C10" s="6">
        <f>+'open summary'!C10+'closed in 03 summary'!C10+'Closed prior to 03 sum'!C10+'ongoing funding'!C10+'Estates Closed sum'!C10</f>
        <v>455463007.1067555</v>
      </c>
      <c r="D10" s="6">
        <f>+'open summary'!D10+'closed in 03 summary'!D10+'Closed prior to 03 sum'!D10+'ongoing funding'!D10+'Estates Closed sum'!D10</f>
        <v>13579572.106454873</v>
      </c>
      <c r="E10" s="6">
        <f>+'open summary'!E10+'closed in 03 summary'!E10+'Closed prior to 03 sum'!E10+'ongoing funding'!E10+'Estates Closed sum'!E10</f>
        <v>0</v>
      </c>
      <c r="F10" s="6">
        <f t="shared" si="0"/>
        <v>752132102.8251162</v>
      </c>
    </row>
    <row r="11" spans="1:6" ht="12.75">
      <c r="A11" s="37" t="s">
        <v>14</v>
      </c>
      <c r="B11" s="6">
        <f>+'open summary'!B11+'closed in 03 summary'!B11+'Closed prior to 03 sum'!B11+'ongoing funding'!B11+'Estates Closed sum'!B11</f>
        <v>2283416.854551491</v>
      </c>
      <c r="C11" s="6">
        <f>+'open summary'!C11+'closed in 03 summary'!C11+'Closed prior to 03 sum'!C11+'ongoing funding'!C11+'Estates Closed sum'!C11</f>
        <v>11682104.658974877</v>
      </c>
      <c r="D11" s="6">
        <f>+'open summary'!D11+'closed in 03 summary'!D11+'Closed prior to 03 sum'!D11+'ongoing funding'!D11+'Estates Closed sum'!D11</f>
        <v>5829007.743254668</v>
      </c>
      <c r="E11" s="6">
        <f>+'open summary'!E11+'closed in 03 summary'!E11+'Closed prior to 03 sum'!E11+'ongoing funding'!E11+'Estates Closed sum'!E11</f>
        <v>0</v>
      </c>
      <c r="F11" s="6">
        <f t="shared" si="0"/>
        <v>19794529.256781034</v>
      </c>
    </row>
    <row r="12" spans="1:6" ht="12.75">
      <c r="A12" s="37" t="s">
        <v>15</v>
      </c>
      <c r="B12" s="6">
        <f>+'open summary'!B12+'closed in 03 summary'!B12+'Closed prior to 03 sum'!B12+'ongoing funding'!B12+'Estates Closed sum'!B12</f>
        <v>114531.72124789811</v>
      </c>
      <c r="C12" s="6">
        <f>+'open summary'!C12+'closed in 03 summary'!C12+'Closed prior to 03 sum'!C12+'ongoing funding'!C12+'Estates Closed sum'!C12</f>
        <v>118131.59015614544</v>
      </c>
      <c r="D12" s="6">
        <f>+'open summary'!D12+'closed in 03 summary'!D12+'Closed prior to 03 sum'!D12+'ongoing funding'!D12+'Estates Closed sum'!D12</f>
        <v>21493.122366803513</v>
      </c>
      <c r="E12" s="6">
        <f>+'open summary'!E12+'closed in 03 summary'!E12+'Closed prior to 03 sum'!E12+'ongoing funding'!E12+'Estates Closed sum'!E12</f>
        <v>-1225.432211255782</v>
      </c>
      <c r="F12" s="6">
        <f t="shared" si="0"/>
        <v>252931.0015595913</v>
      </c>
    </row>
    <row r="13" spans="1:6" ht="12.75">
      <c r="A13" s="37" t="s">
        <v>17</v>
      </c>
      <c r="B13" s="6">
        <f>+'open summary'!B13+'closed in 03 summary'!B13+'Closed prior to 03 sum'!B13+'ongoing funding'!B13+'Estates Closed sum'!B13</f>
        <v>4856282.801924844</v>
      </c>
      <c r="C13" s="6">
        <f>+'open summary'!C13+'closed in 03 summary'!C13+'Closed prior to 03 sum'!C13+'ongoing funding'!C13+'Estates Closed sum'!C13</f>
        <v>18816793.057989415</v>
      </c>
      <c r="D13" s="6">
        <f>+'open summary'!D13+'closed in 03 summary'!D13+'Closed prior to 03 sum'!D13+'ongoing funding'!D13+'Estates Closed sum'!D13</f>
        <v>1750079.6205391434</v>
      </c>
      <c r="E13" s="6">
        <f>+'open summary'!E13+'closed in 03 summary'!E13+'Closed prior to 03 sum'!E13+'ongoing funding'!E13+'Estates Closed sum'!E13</f>
        <v>334584.49579472095</v>
      </c>
      <c r="F13" s="6">
        <f t="shared" si="0"/>
        <v>25757739.976248123</v>
      </c>
    </row>
    <row r="14" spans="1:6" ht="12.75">
      <c r="A14" s="37" t="s">
        <v>19</v>
      </c>
      <c r="B14" s="6">
        <f>+'open summary'!B14+'closed in 03 summary'!B14+'Closed prior to 03 sum'!B14+'ongoing funding'!B14+'Estates Closed sum'!B14</f>
        <v>216013.85332750969</v>
      </c>
      <c r="C14" s="6">
        <f>+'open summary'!C14+'closed in 03 summary'!C14+'Closed prior to 03 sum'!C14+'ongoing funding'!C14+'Estates Closed sum'!C14</f>
        <v>712983.0609017307</v>
      </c>
      <c r="D14" s="6">
        <f>+'open summary'!D14+'closed in 03 summary'!D14+'Closed prior to 03 sum'!D14+'ongoing funding'!D14+'Estates Closed sum'!D14</f>
        <v>3977.243119313227</v>
      </c>
      <c r="E14" s="6">
        <f>+'open summary'!E14+'closed in 03 summary'!E14+'Closed prior to 03 sum'!E14+'ongoing funding'!E14+'Estates Closed sum'!E14</f>
        <v>0</v>
      </c>
      <c r="F14" s="6">
        <f t="shared" si="0"/>
        <v>932974.1573485537</v>
      </c>
    </row>
    <row r="15" spans="1:6" ht="12.75">
      <c r="A15" s="37" t="s">
        <v>21</v>
      </c>
      <c r="B15" s="6">
        <f>+'open summary'!B15+'closed in 03 summary'!B15+'Closed prior to 03 sum'!B15+'ongoing funding'!B15+'Estates Closed sum'!B15</f>
        <v>118432788.74371365</v>
      </c>
      <c r="C15" s="6">
        <f>+'open summary'!C15+'closed in 03 summary'!C15+'Closed prior to 03 sum'!C15+'ongoing funding'!C15+'Estates Closed sum'!C15</f>
        <v>228555495.63599598</v>
      </c>
      <c r="D15" s="6">
        <f>+'open summary'!D15+'closed in 03 summary'!D15+'Closed prior to 03 sum'!D15+'ongoing funding'!D15+'Estates Closed sum'!D15</f>
        <v>16927475.01485915</v>
      </c>
      <c r="E15" s="6">
        <f>+'open summary'!E15+'closed in 03 summary'!E15+'Closed prior to 03 sum'!E15+'ongoing funding'!E15+'Estates Closed sum'!E15</f>
        <v>7325.03618191581</v>
      </c>
      <c r="F15" s="6">
        <f t="shared" si="0"/>
        <v>363923084.43075067</v>
      </c>
    </row>
    <row r="16" spans="1:6" ht="12.75">
      <c r="A16" s="37" t="s">
        <v>23</v>
      </c>
      <c r="B16" s="6">
        <f>+'open summary'!B16+'closed in 03 summary'!B16+'Closed prior to 03 sum'!B16+'ongoing funding'!B16+'Estates Closed sum'!B16</f>
        <v>30057577.771259386</v>
      </c>
      <c r="C16" s="6">
        <f>+'open summary'!C16+'closed in 03 summary'!C16+'Closed prior to 03 sum'!C16+'ongoing funding'!C16+'Estates Closed sum'!C16</f>
        <v>35369799.939758986</v>
      </c>
      <c r="D16" s="6">
        <f>+'open summary'!D16+'closed in 03 summary'!D16+'Closed prior to 03 sum'!D16+'ongoing funding'!D16+'Estates Closed sum'!D16</f>
        <v>5996451.86221337</v>
      </c>
      <c r="E16" s="6">
        <f>+'open summary'!E16+'closed in 03 summary'!E16+'Closed prior to 03 sum'!E16+'ongoing funding'!E16+'Estates Closed sum'!E16</f>
        <v>2418104.1097806166</v>
      </c>
      <c r="F16" s="6">
        <f t="shared" si="0"/>
        <v>73841933.68301235</v>
      </c>
    </row>
    <row r="17" spans="1:6" ht="12.75">
      <c r="A17" s="37" t="s">
        <v>24</v>
      </c>
      <c r="B17" s="6">
        <f>+'open summary'!B17+'closed in 03 summary'!B17+'Closed prior to 03 sum'!B17+'ongoing funding'!B17+'Estates Closed sum'!B17</f>
        <v>26631222.33757836</v>
      </c>
      <c r="C17" s="6">
        <f>+'open summary'!C17+'closed in 03 summary'!C17+'Closed prior to 03 sum'!C17+'ongoing funding'!C17+'Estates Closed sum'!C17</f>
        <v>36837945.83737104</v>
      </c>
      <c r="D17" s="6">
        <f>+'open summary'!D17+'closed in 03 summary'!D17+'Closed prior to 03 sum'!D17+'ongoing funding'!D17+'Estates Closed sum'!D17</f>
        <v>-53638.73414356125</v>
      </c>
      <c r="E17" s="6">
        <f>+'open summary'!E17+'closed in 03 summary'!E17+'Closed prior to 03 sum'!E17+'ongoing funding'!E17+'Estates Closed sum'!E17</f>
        <v>0</v>
      </c>
      <c r="F17" s="6">
        <f t="shared" si="0"/>
        <v>63415529.44080583</v>
      </c>
    </row>
    <row r="18" spans="1:6" ht="12.75">
      <c r="A18" s="37" t="s">
        <v>26</v>
      </c>
      <c r="B18" s="6">
        <f>+'open summary'!B18+'closed in 03 summary'!B18+'Closed prior to 03 sum'!B18+'ongoing funding'!B18+'Estates Closed sum'!B18</f>
        <v>8994718.760732096</v>
      </c>
      <c r="C18" s="6">
        <f>+'open summary'!C18+'closed in 03 summary'!C18+'Closed prior to 03 sum'!C18+'ongoing funding'!C18+'Estates Closed sum'!C18</f>
        <v>10423312.676391676</v>
      </c>
      <c r="D18" s="6">
        <f>+'open summary'!D18+'closed in 03 summary'!D18+'Closed prior to 03 sum'!D18+'ongoing funding'!D18+'Estates Closed sum'!D18</f>
        <v>1042042.2228046105</v>
      </c>
      <c r="E18" s="6">
        <f>+'open summary'!E18+'closed in 03 summary'!E18+'Closed prior to 03 sum'!E18+'ongoing funding'!E18+'Estates Closed sum'!E18</f>
        <v>0</v>
      </c>
      <c r="F18" s="6">
        <f t="shared" si="0"/>
        <v>20460073.65992838</v>
      </c>
    </row>
    <row r="19" spans="1:6" ht="12.75">
      <c r="A19" s="37" t="s">
        <v>28</v>
      </c>
      <c r="B19" s="6">
        <f>+'open summary'!B19+'closed in 03 summary'!B19+'Closed prior to 03 sum'!B19+'ongoing funding'!B19+'Estates Closed sum'!B19</f>
        <v>105843801.83103201</v>
      </c>
      <c r="C19" s="6">
        <f>+'open summary'!C19+'closed in 03 summary'!C19+'Closed prior to 03 sum'!C19+'ongoing funding'!C19+'Estates Closed sum'!C19</f>
        <v>155445616.6666759</v>
      </c>
      <c r="D19" s="6">
        <f>+'open summary'!D19+'closed in 03 summary'!D19+'Closed prior to 03 sum'!D19+'ongoing funding'!D19+'Estates Closed sum'!D19</f>
        <v>15891550.433937883</v>
      </c>
      <c r="E19" s="6">
        <f>+'open summary'!E19+'closed in 03 summary'!E19+'Closed prior to 03 sum'!E19+'ongoing funding'!E19+'Estates Closed sum'!E19</f>
        <v>8909464.549695374</v>
      </c>
      <c r="F19" s="6">
        <f t="shared" si="0"/>
        <v>286090433.4813412</v>
      </c>
    </row>
    <row r="20" spans="1:6" ht="12.75">
      <c r="A20" s="37" t="s">
        <v>30</v>
      </c>
      <c r="B20" s="6">
        <f>+'open summary'!B20+'closed in 03 summary'!B20+'Closed prior to 03 sum'!B20+'ongoing funding'!B20+'Estates Closed sum'!B20</f>
        <v>25140010.32508024</v>
      </c>
      <c r="C20" s="6">
        <f>+'open summary'!C20+'closed in 03 summary'!C20+'Closed prior to 03 sum'!C20+'ongoing funding'!C20+'Estates Closed sum'!C20</f>
        <v>60836424.15321069</v>
      </c>
      <c r="D20" s="6">
        <f>+'open summary'!D20+'closed in 03 summary'!D20+'Closed prior to 03 sum'!D20+'ongoing funding'!D20+'Estates Closed sum'!D20</f>
        <v>4621778.015430145</v>
      </c>
      <c r="E20" s="6">
        <f>+'open summary'!E20+'closed in 03 summary'!E20+'Closed prior to 03 sum'!E20+'ongoing funding'!E20+'Estates Closed sum'!E20</f>
        <v>5744367.436659765</v>
      </c>
      <c r="F20" s="6">
        <f t="shared" si="0"/>
        <v>96342579.93038084</v>
      </c>
    </row>
    <row r="21" spans="1:6" ht="12.75">
      <c r="A21" s="37" t="s">
        <v>32</v>
      </c>
      <c r="B21" s="6">
        <f>+'open summary'!B21+'closed in 03 summary'!B21+'Closed prior to 03 sum'!B21+'ongoing funding'!B21+'Estates Closed sum'!B21</f>
        <v>18443855.195603073</v>
      </c>
      <c r="C21" s="6">
        <f>+'open summary'!C21+'closed in 03 summary'!C21+'Closed prior to 03 sum'!C21+'ongoing funding'!C21+'Estates Closed sum'!C21</f>
        <v>34452081.39383629</v>
      </c>
      <c r="D21" s="6">
        <f>+'open summary'!D21+'closed in 03 summary'!D21+'Closed prior to 03 sum'!D21+'ongoing funding'!D21+'Estates Closed sum'!D21</f>
        <v>1706690.5786695946</v>
      </c>
      <c r="E21" s="6">
        <f>+'open summary'!E21+'closed in 03 summary'!E21+'Closed prior to 03 sum'!E21+'ongoing funding'!E21+'Estates Closed sum'!E21</f>
        <v>40428.526974768996</v>
      </c>
      <c r="F21" s="6">
        <f t="shared" si="0"/>
        <v>54643055.69508372</v>
      </c>
    </row>
    <row r="22" spans="1:6" ht="12.75">
      <c r="A22" s="37" t="s">
        <v>34</v>
      </c>
      <c r="B22" s="6">
        <f>+'open summary'!B22+'closed in 03 summary'!B22+'Closed prior to 03 sum'!B22+'ongoing funding'!B22+'Estates Closed sum'!B22</f>
        <v>25187125.331718504</v>
      </c>
      <c r="C22" s="6">
        <f>+'open summary'!C22+'closed in 03 summary'!C22+'Closed prior to 03 sum'!C22+'ongoing funding'!C22+'Estates Closed sum'!C22</f>
        <v>18807991.539867945</v>
      </c>
      <c r="D22" s="6">
        <f>+'open summary'!D22+'closed in 03 summary'!D22+'Closed prior to 03 sum'!D22+'ongoing funding'!D22+'Estates Closed sum'!D22</f>
        <v>1111243.0459868468</v>
      </c>
      <c r="E22" s="6">
        <f>+'open summary'!E22+'closed in 03 summary'!E22+'Closed prior to 03 sum'!E22+'ongoing funding'!E22+'Estates Closed sum'!E22</f>
        <v>0</v>
      </c>
      <c r="F22" s="6">
        <f t="shared" si="0"/>
        <v>45106359.917573296</v>
      </c>
    </row>
    <row r="23" spans="1:6" ht="12.75">
      <c r="A23" s="37" t="s">
        <v>36</v>
      </c>
      <c r="B23" s="6">
        <f>+'open summary'!B23+'closed in 03 summary'!B23+'Closed prior to 03 sum'!B23+'ongoing funding'!B23+'Estates Closed sum'!B23</f>
        <v>18040585.097609658</v>
      </c>
      <c r="C23" s="6">
        <f>+'open summary'!C23+'closed in 03 summary'!C23+'Closed prior to 03 sum'!C23+'ongoing funding'!C23+'Estates Closed sum'!C23</f>
        <v>25329968.994595293</v>
      </c>
      <c r="D23" s="6">
        <f>+'open summary'!D23+'closed in 03 summary'!D23+'Closed prior to 03 sum'!D23+'ongoing funding'!D23+'Estates Closed sum'!D23</f>
        <v>2102875.2949977224</v>
      </c>
      <c r="E23" s="6">
        <f>+'open summary'!E23+'closed in 03 summary'!E23+'Closed prior to 03 sum'!E23+'ongoing funding'!E23+'Estates Closed sum'!E23</f>
        <v>0</v>
      </c>
      <c r="F23" s="6">
        <f t="shared" si="0"/>
        <v>45473429.38720267</v>
      </c>
    </row>
    <row r="24" spans="1:6" ht="12.75">
      <c r="A24" s="37" t="s">
        <v>38</v>
      </c>
      <c r="B24" s="6">
        <f>+'open summary'!B24+'closed in 03 summary'!B24+'Closed prior to 03 sum'!B24+'ongoing funding'!B24+'Estates Closed sum'!B24</f>
        <v>7090507.117728623</v>
      </c>
      <c r="C24" s="6">
        <f>+'open summary'!C24+'closed in 03 summary'!C24+'Closed prior to 03 sum'!C24+'ongoing funding'!C24+'Estates Closed sum'!C24</f>
        <v>7912741.394863044</v>
      </c>
      <c r="D24" s="6">
        <f>+'open summary'!D24+'closed in 03 summary'!D24+'Closed prior to 03 sum'!D24+'ongoing funding'!D24+'Estates Closed sum'!D24</f>
        <v>8304890.0842398815</v>
      </c>
      <c r="E24" s="6">
        <f>+'open summary'!E24+'closed in 03 summary'!E24+'Closed prior to 03 sum'!E24+'ongoing funding'!E24+'Estates Closed sum'!E24</f>
        <v>0</v>
      </c>
      <c r="F24" s="6">
        <f t="shared" si="0"/>
        <v>23308138.59683155</v>
      </c>
    </row>
    <row r="25" spans="1:6" ht="12.75">
      <c r="A25" s="37" t="s">
        <v>39</v>
      </c>
      <c r="B25" s="6">
        <f>+'open summary'!B25+'closed in 03 summary'!B25+'Closed prior to 03 sum'!B25+'ongoing funding'!B25+'Estates Closed sum'!B25</f>
        <v>780107.3348657896</v>
      </c>
      <c r="C25" s="6">
        <f>+'open summary'!C25+'closed in 03 summary'!C25+'Closed prior to 03 sum'!C25+'ongoing funding'!C25+'Estates Closed sum'!C25</f>
        <v>614818.9901923852</v>
      </c>
      <c r="D25" s="6">
        <f>+'open summary'!D25+'closed in 03 summary'!D25+'Closed prior to 03 sum'!D25+'ongoing funding'!D25+'Estates Closed sum'!D25</f>
        <v>155666.4461144643</v>
      </c>
      <c r="E25" s="6">
        <f>+'open summary'!E25+'closed in 03 summary'!E25+'Closed prior to 03 sum'!E25+'ongoing funding'!E25+'Estates Closed sum'!E25</f>
        <v>62872.5918426981</v>
      </c>
      <c r="F25" s="6">
        <f t="shared" si="0"/>
        <v>1613465.3630153371</v>
      </c>
    </row>
    <row r="26" spans="1:6" ht="12.75">
      <c r="A26" s="37" t="s">
        <v>41</v>
      </c>
      <c r="B26" s="6">
        <f>+'open summary'!B26+'closed in 03 summary'!B26+'Closed prior to 03 sum'!B26+'ongoing funding'!B26+'Estates Closed sum'!B26</f>
        <v>20636857.139869705</v>
      </c>
      <c r="C26" s="6">
        <f>+'open summary'!C26+'closed in 03 summary'!C26+'Closed prior to 03 sum'!C26+'ongoing funding'!C26+'Estates Closed sum'!C26</f>
        <v>27201761.57941522</v>
      </c>
      <c r="D26" s="6">
        <f>+'open summary'!D26+'closed in 03 summary'!D26+'Closed prior to 03 sum'!D26+'ongoing funding'!D26+'Estates Closed sum'!D26</f>
        <v>1419362.387760155</v>
      </c>
      <c r="E26" s="6">
        <f>+'open summary'!E26+'closed in 03 summary'!E26+'Closed prior to 03 sum'!E26+'ongoing funding'!E26+'Estates Closed sum'!E26</f>
        <v>5694848.146636468</v>
      </c>
      <c r="F26" s="6">
        <f t="shared" si="0"/>
        <v>54952829.25368155</v>
      </c>
    </row>
    <row r="27" spans="1:6" ht="12.75">
      <c r="A27" s="37" t="s">
        <v>43</v>
      </c>
      <c r="B27" s="6">
        <f>+'open summary'!B27+'closed in 03 summary'!B27+'Closed prior to 03 sum'!B27+'ongoing funding'!B27+'Estates Closed sum'!B27</f>
        <v>43218923.33271309</v>
      </c>
      <c r="C27" s="6">
        <f>+'open summary'!C27+'closed in 03 summary'!C27+'Closed prior to 03 sum'!C27+'ongoing funding'!C27+'Estates Closed sum'!C27</f>
        <v>43496487.06457497</v>
      </c>
      <c r="D27" s="6">
        <f>+'open summary'!D27+'closed in 03 summary'!D27+'Closed prior to 03 sum'!D27+'ongoing funding'!D27+'Estates Closed sum'!D27</f>
        <v>4143060.202956147</v>
      </c>
      <c r="E27" s="6">
        <f>+'open summary'!E27+'closed in 03 summary'!E27+'Closed prior to 03 sum'!E27+'ongoing funding'!E27+'Estates Closed sum'!E27</f>
        <v>0</v>
      </c>
      <c r="F27" s="6">
        <f t="shared" si="0"/>
        <v>90858470.6002442</v>
      </c>
    </row>
    <row r="28" spans="1:6" ht="12.75">
      <c r="A28" s="37" t="s">
        <v>44</v>
      </c>
      <c r="B28" s="6">
        <f>+'open summary'!B28+'closed in 03 summary'!B28+'Closed prior to 03 sum'!B28+'ongoing funding'!B28+'Estates Closed sum'!B28</f>
        <v>12515322.531995982</v>
      </c>
      <c r="C28" s="6">
        <f>+'open summary'!C28+'closed in 03 summary'!C28+'Closed prior to 03 sum'!C28+'ongoing funding'!C28+'Estates Closed sum'!C28</f>
        <v>52791799.425293945</v>
      </c>
      <c r="D28" s="6">
        <f>+'open summary'!D28+'closed in 03 summary'!D28+'Closed prior to 03 sum'!D28+'ongoing funding'!D28+'Estates Closed sum'!D28</f>
        <v>729797.6770784099</v>
      </c>
      <c r="E28" s="6">
        <f>+'open summary'!E28+'closed in 03 summary'!E28+'Closed prior to 03 sum'!E28+'ongoing funding'!E28+'Estates Closed sum'!E28</f>
        <v>3299656.889546575</v>
      </c>
      <c r="F28" s="6">
        <f t="shared" si="0"/>
        <v>69336576.52391492</v>
      </c>
    </row>
    <row r="29" spans="1:6" ht="12.75">
      <c r="A29" s="37" t="s">
        <v>45</v>
      </c>
      <c r="B29" s="6">
        <f>+'open summary'!B29+'closed in 03 summary'!B29+'Closed prior to 03 sum'!B29+'ongoing funding'!B29+'Estates Closed sum'!B29</f>
        <v>18449713.95124346</v>
      </c>
      <c r="C29" s="6">
        <f>+'open summary'!C29+'closed in 03 summary'!C29+'Closed prior to 03 sum'!C29+'ongoing funding'!C29+'Estates Closed sum'!C29</f>
        <v>60219175.168097116</v>
      </c>
      <c r="D29" s="6">
        <f>+'open summary'!D29+'closed in 03 summary'!D29+'Closed prior to 03 sum'!D29+'ongoing funding'!D29+'Estates Closed sum'!D29</f>
        <v>378040.51635844586</v>
      </c>
      <c r="E29" s="6">
        <f>+'open summary'!E29+'closed in 03 summary'!E29+'Closed prior to 03 sum'!E29+'ongoing funding'!E29+'Estates Closed sum'!E29</f>
        <v>2514940.98100428</v>
      </c>
      <c r="F29" s="6">
        <f t="shared" si="0"/>
        <v>81561870.6167033</v>
      </c>
    </row>
    <row r="30" spans="1:6" ht="12.75">
      <c r="A30" s="37" t="s">
        <v>46</v>
      </c>
      <c r="B30" s="6">
        <f>+'open summary'!B30+'closed in 03 summary'!B30+'Closed prior to 03 sum'!B30+'ongoing funding'!B30+'Estates Closed sum'!B30</f>
        <v>69980474.94645298</v>
      </c>
      <c r="C30" s="6">
        <f>+'open summary'!C30+'closed in 03 summary'!C30+'Closed prior to 03 sum'!C30+'ongoing funding'!C30+'Estates Closed sum'!C30</f>
        <v>25027356.226045545</v>
      </c>
      <c r="D30" s="6">
        <f>+'open summary'!D30+'closed in 03 summary'!D30+'Closed prior to 03 sum'!D30+'ongoing funding'!D30+'Estates Closed sum'!D30</f>
        <v>10802317.280061677</v>
      </c>
      <c r="E30" s="6">
        <f>+'open summary'!E30+'closed in 03 summary'!E30+'Closed prior to 03 sum'!E30+'ongoing funding'!E30+'Estates Closed sum'!E30</f>
        <v>94919.61778598331</v>
      </c>
      <c r="F30" s="6">
        <f t="shared" si="0"/>
        <v>105905068.07034619</v>
      </c>
    </row>
    <row r="31" spans="1:6" ht="12.75">
      <c r="A31" s="37" t="s">
        <v>47</v>
      </c>
      <c r="B31" s="6">
        <f>+'open summary'!B31+'closed in 03 summary'!B31+'Closed prior to 03 sum'!B31+'ongoing funding'!B31+'Estates Closed sum'!B31</f>
        <v>59957404.31886072</v>
      </c>
      <c r="C31" s="6">
        <f>+'open summary'!C31+'closed in 03 summary'!C31+'Closed prior to 03 sum'!C31+'ongoing funding'!C31+'Estates Closed sum'!C31</f>
        <v>39356585.56390824</v>
      </c>
      <c r="D31" s="6">
        <f>+'open summary'!D31+'closed in 03 summary'!D31+'Closed prior to 03 sum'!D31+'ongoing funding'!D31+'Estates Closed sum'!D31</f>
        <v>6646040.122762832</v>
      </c>
      <c r="E31" s="6">
        <f>+'open summary'!E31+'closed in 03 summary'!E31+'Closed prior to 03 sum'!E31+'ongoing funding'!E31+'Estates Closed sum'!E31</f>
        <v>29057.63552553873</v>
      </c>
      <c r="F31" s="6">
        <f t="shared" si="0"/>
        <v>105989087.64105733</v>
      </c>
    </row>
    <row r="32" spans="1:6" ht="12.75">
      <c r="A32" s="37" t="s">
        <v>48</v>
      </c>
      <c r="B32" s="6">
        <f>+'open summary'!B32+'closed in 03 summary'!B32+'Closed prior to 03 sum'!B32+'ongoing funding'!B32+'Estates Closed sum'!B32</f>
        <v>4921497.565866517</v>
      </c>
      <c r="C32" s="6">
        <f>+'open summary'!C32+'closed in 03 summary'!C32+'Closed prior to 03 sum'!C32+'ongoing funding'!C32+'Estates Closed sum'!C32</f>
        <v>6011707.53995906</v>
      </c>
      <c r="D32" s="6">
        <f>+'open summary'!D32+'closed in 03 summary'!D32+'Closed prior to 03 sum'!D32+'ongoing funding'!D32+'Estates Closed sum'!D32</f>
        <v>2040060.670576563</v>
      </c>
      <c r="E32" s="6">
        <f>+'open summary'!E32+'closed in 03 summary'!E32+'Closed prior to 03 sum'!E32+'ongoing funding'!E32+'Estates Closed sum'!E32</f>
        <v>0</v>
      </c>
      <c r="F32" s="6">
        <f t="shared" si="0"/>
        <v>12973265.77640214</v>
      </c>
    </row>
    <row r="33" spans="1:6" ht="12.75">
      <c r="A33" s="37" t="s">
        <v>49</v>
      </c>
      <c r="B33" s="6">
        <f>+'open summary'!B33+'closed in 03 summary'!B33+'Closed prior to 03 sum'!B33+'ongoing funding'!B33+'Estates Closed sum'!B33</f>
        <v>12680750.91122279</v>
      </c>
      <c r="C33" s="6">
        <f>+'open summary'!C33+'closed in 03 summary'!C33+'Closed prior to 03 sum'!C33+'ongoing funding'!C33+'Estates Closed sum'!C33</f>
        <v>17136002.365205124</v>
      </c>
      <c r="D33" s="6">
        <f>+'open summary'!D33+'closed in 03 summary'!D33+'Closed prior to 03 sum'!D33+'ongoing funding'!D33+'Estates Closed sum'!D33</f>
        <v>823557.6552122235</v>
      </c>
      <c r="E33" s="6">
        <f>+'open summary'!E33+'closed in 03 summary'!E33+'Closed prior to 03 sum'!E33+'ongoing funding'!E33+'Estates Closed sum'!E33</f>
        <v>0</v>
      </c>
      <c r="F33" s="6">
        <f t="shared" si="0"/>
        <v>30640310.931640137</v>
      </c>
    </row>
    <row r="34" spans="1:6" ht="12.75">
      <c r="A34" s="37" t="s">
        <v>50</v>
      </c>
      <c r="B34" s="6">
        <f>+'open summary'!B34+'closed in 03 summary'!B34+'Closed prior to 03 sum'!B34+'ongoing funding'!B34+'Estates Closed sum'!B34</f>
        <v>12623429.624075051</v>
      </c>
      <c r="C34" s="6">
        <f>+'open summary'!C34+'closed in 03 summary'!C34+'Closed prior to 03 sum'!C34+'ongoing funding'!C34+'Estates Closed sum'!C34</f>
        <v>9656363.121682512</v>
      </c>
      <c r="D34" s="6">
        <f>+'open summary'!D34+'closed in 03 summary'!D34+'Closed prior to 03 sum'!D34+'ongoing funding'!D34+'Estates Closed sum'!D34</f>
        <v>1102618.4438104818</v>
      </c>
      <c r="E34" s="6">
        <f>+'open summary'!E34+'closed in 03 summary'!E34+'Closed prior to 03 sum'!E34+'ongoing funding'!E34+'Estates Closed sum'!E34</f>
        <v>0</v>
      </c>
      <c r="F34" s="6">
        <f t="shared" si="0"/>
        <v>23382411.189568046</v>
      </c>
    </row>
    <row r="35" spans="1:6" ht="12.75">
      <c r="A35" s="37" t="s">
        <v>51</v>
      </c>
      <c r="B35" s="6">
        <f>+'open summary'!B35+'closed in 03 summary'!B35+'Closed prior to 03 sum'!B35+'ongoing funding'!B35+'Estates Closed sum'!B35</f>
        <v>658992.5176198983</v>
      </c>
      <c r="C35" s="6">
        <f>+'open summary'!C35+'closed in 03 summary'!C35+'Closed prior to 03 sum'!C35+'ongoing funding'!C35+'Estates Closed sum'!C35</f>
        <v>446739.0949682082</v>
      </c>
      <c r="D35" s="6">
        <f>+'open summary'!D35+'closed in 03 summary'!D35+'Closed prior to 03 sum'!D35+'ongoing funding'!D35+'Estates Closed sum'!D35</f>
        <v>235743.38201046598</v>
      </c>
      <c r="E35" s="6">
        <f>+'open summary'!E35+'closed in 03 summary'!E35+'Closed prior to 03 sum'!E35+'ongoing funding'!E35+'Estates Closed sum'!E35</f>
        <v>606407.8009603001</v>
      </c>
      <c r="F35" s="6">
        <f t="shared" si="0"/>
        <v>1947882.7955588726</v>
      </c>
    </row>
    <row r="36" spans="1:6" ht="12.75">
      <c r="A36" s="37" t="s">
        <v>52</v>
      </c>
      <c r="B36" s="6">
        <f>+'open summary'!B36+'closed in 03 summary'!B36+'Closed prior to 03 sum'!B36+'ongoing funding'!B36+'Estates Closed sum'!B36</f>
        <v>38576209.55496955</v>
      </c>
      <c r="C36" s="6">
        <f>+'open summary'!C36+'closed in 03 summary'!C36+'Closed prior to 03 sum'!C36+'ongoing funding'!C36+'Estates Closed sum'!C36</f>
        <v>49115940.06636556</v>
      </c>
      <c r="D36" s="6">
        <f>+'open summary'!D36+'closed in 03 summary'!D36+'Closed prior to 03 sum'!D36+'ongoing funding'!D36+'Estates Closed sum'!D36</f>
        <v>1310598.0775547358</v>
      </c>
      <c r="E36" s="6">
        <f>+'open summary'!E36+'closed in 03 summary'!E36+'Closed prior to 03 sum'!E36+'ongoing funding'!E36+'Estates Closed sum'!E36</f>
        <v>4594377.862215063</v>
      </c>
      <c r="F36" s="6">
        <f t="shared" si="0"/>
        <v>93597125.56110491</v>
      </c>
    </row>
    <row r="37" spans="1:6" ht="12.75">
      <c r="A37" s="37" t="s">
        <v>53</v>
      </c>
      <c r="B37" s="6">
        <f>+'open summary'!B37+'closed in 03 summary'!B37+'Closed prior to 03 sum'!B37+'ongoing funding'!B37+'Estates Closed sum'!B37</f>
        <v>5492864.097240701</v>
      </c>
      <c r="C37" s="6">
        <f>+'open summary'!C37+'closed in 03 summary'!C37+'Closed prior to 03 sum'!C37+'ongoing funding'!C37+'Estates Closed sum'!C37</f>
        <v>9952814.47941777</v>
      </c>
      <c r="D37" s="6">
        <f>+'open summary'!D37+'closed in 03 summary'!D37+'Closed prior to 03 sum'!D37+'ongoing funding'!D37+'Estates Closed sum'!D37</f>
        <v>674793.1907909284</v>
      </c>
      <c r="E37" s="6">
        <f>+'open summary'!E37+'closed in 03 summary'!E37+'Closed prior to 03 sum'!E37+'ongoing funding'!E37+'Estates Closed sum'!E37</f>
        <v>0</v>
      </c>
      <c r="F37" s="6">
        <f t="shared" si="0"/>
        <v>16120471.7674494</v>
      </c>
    </row>
    <row r="38" spans="1:6" ht="12.75">
      <c r="A38" s="37" t="s">
        <v>54</v>
      </c>
      <c r="B38" s="6">
        <f>+'open summary'!B38+'closed in 03 summary'!B38+'Closed prior to 03 sum'!B38+'ongoing funding'!B38+'Estates Closed sum'!B38</f>
        <v>-2105.6431097866443</v>
      </c>
      <c r="C38" s="6">
        <f>+'open summary'!C38+'closed in 03 summary'!C38+'Closed prior to 03 sum'!C38+'ongoing funding'!C38+'Estates Closed sum'!C38</f>
        <v>-228998.49448142608</v>
      </c>
      <c r="D38" s="6">
        <f>+'open summary'!D38+'closed in 03 summary'!D38+'Closed prior to 03 sum'!D38+'ongoing funding'!D38+'Estates Closed sum'!D38</f>
        <v>-89358.97819473477</v>
      </c>
      <c r="E38" s="6">
        <f>+'open summary'!E38+'closed in 03 summary'!E38+'Closed prior to 03 sum'!E38+'ongoing funding'!E38+'Estates Closed sum'!E38</f>
        <v>-6586.3632711582795</v>
      </c>
      <c r="F38" s="6">
        <f aca="true" t="shared" si="1" ref="F38:F58">SUM(B38:E38)</f>
        <v>-327049.4790571058</v>
      </c>
    </row>
    <row r="39" spans="1:6" ht="12.75">
      <c r="A39" s="37" t="s">
        <v>55</v>
      </c>
      <c r="B39" s="6">
        <f>+'open summary'!B39+'closed in 03 summary'!B39+'Closed prior to 03 sum'!B39+'ongoing funding'!B39+'Estates Closed sum'!B39</f>
        <v>46597054.17033617</v>
      </c>
      <c r="C39" s="6">
        <f>+'open summary'!C39+'closed in 03 summary'!C39+'Closed prior to 03 sum'!C39+'ongoing funding'!C39+'Estates Closed sum'!C39</f>
        <v>85242202.5834274</v>
      </c>
      <c r="D39" s="6">
        <f>+'open summary'!D39+'closed in 03 summary'!D39+'Closed prior to 03 sum'!D39+'ongoing funding'!D39+'Estates Closed sum'!D39</f>
        <v>2311358.6873226753</v>
      </c>
      <c r="E39" s="6">
        <f>+'open summary'!E39+'closed in 03 summary'!E39+'Closed prior to 03 sum'!E39+'ongoing funding'!E39+'Estates Closed sum'!E39</f>
        <v>223251.94332950385</v>
      </c>
      <c r="F39" s="6">
        <f t="shared" si="1"/>
        <v>134373867.38441575</v>
      </c>
    </row>
    <row r="40" spans="1:6" ht="12.75">
      <c r="A40" s="37" t="s">
        <v>56</v>
      </c>
      <c r="B40" s="6">
        <f>+'open summary'!B40+'closed in 03 summary'!B40+'Closed prior to 03 sum'!B40+'ongoing funding'!B40+'Estates Closed sum'!B40</f>
        <v>4773591.075348335</v>
      </c>
      <c r="C40" s="6">
        <f>+'open summary'!C40+'closed in 03 summary'!C40+'Closed prior to 03 sum'!C40+'ongoing funding'!C40+'Estates Closed sum'!C40</f>
        <v>7198723.854642384</v>
      </c>
      <c r="D40" s="6">
        <f>+'open summary'!D40+'closed in 03 summary'!D40+'Closed prior to 03 sum'!D40+'ongoing funding'!D40+'Estates Closed sum'!D40</f>
        <v>2534915.9723143717</v>
      </c>
      <c r="E40" s="6">
        <f>+'open summary'!E40+'closed in 03 summary'!E40+'Closed prior to 03 sum'!E40+'ongoing funding'!E40+'Estates Closed sum'!E40</f>
        <v>29220.81749382966</v>
      </c>
      <c r="F40" s="6">
        <f t="shared" si="1"/>
        <v>14536451.719798923</v>
      </c>
    </row>
    <row r="41" spans="1:6" ht="12.75">
      <c r="A41" s="37" t="s">
        <v>57</v>
      </c>
      <c r="B41" s="6">
        <f>+'open summary'!B41+'closed in 03 summary'!B41+'Closed prior to 03 sum'!B41+'ongoing funding'!B41+'Estates Closed sum'!B41</f>
        <v>39607640.15313093</v>
      </c>
      <c r="C41" s="6">
        <f>+'open summary'!C41+'closed in 03 summary'!C41+'Closed prior to 03 sum'!C41+'ongoing funding'!C41+'Estates Closed sum'!C41</f>
        <v>61433394.91015955</v>
      </c>
      <c r="D41" s="6">
        <f>+'open summary'!D41+'closed in 03 summary'!D41+'Closed prior to 03 sum'!D41+'ongoing funding'!D41+'Estates Closed sum'!D41</f>
        <v>7794263.604459</v>
      </c>
      <c r="E41" s="6">
        <f>+'open summary'!E41+'closed in 03 summary'!E41+'Closed prior to 03 sum'!E41+'ongoing funding'!E41+'Estates Closed sum'!E41</f>
        <v>2349386.611978749</v>
      </c>
      <c r="F41" s="6">
        <f t="shared" si="1"/>
        <v>111184685.27972823</v>
      </c>
    </row>
    <row r="42" spans="1:6" ht="12.75">
      <c r="A42" s="37" t="s">
        <v>58</v>
      </c>
      <c r="B42" s="6">
        <f>+'open summary'!B42+'closed in 03 summary'!B42+'Closed prior to 03 sum'!B42+'ongoing funding'!B42+'Estates Closed sum'!B42</f>
        <v>22187527.62278195</v>
      </c>
      <c r="C42" s="6">
        <f>+'open summary'!C42+'closed in 03 summary'!C42+'Closed prior to 03 sum'!C42+'ongoing funding'!C42+'Estates Closed sum'!C42</f>
        <v>38233812.6046408</v>
      </c>
      <c r="D42" s="6">
        <f>+'open summary'!D42+'closed in 03 summary'!D42+'Closed prior to 03 sum'!D42+'ongoing funding'!D42+'Estates Closed sum'!D42</f>
        <v>7023628.851863569</v>
      </c>
      <c r="E42" s="6">
        <f>+'open summary'!E42+'closed in 03 summary'!E42+'Closed prior to 03 sum'!E42+'ongoing funding'!E42+'Estates Closed sum'!E42</f>
        <v>0</v>
      </c>
      <c r="F42" s="6">
        <f t="shared" si="1"/>
        <v>67444969.0792863</v>
      </c>
    </row>
    <row r="43" spans="1:6" ht="12.75">
      <c r="A43" s="37" t="s">
        <v>59</v>
      </c>
      <c r="B43" s="6">
        <f>+'open summary'!B43+'closed in 03 summary'!B43+'Closed prior to 03 sum'!B43+'ongoing funding'!B43+'Estates Closed sum'!B43</f>
        <v>18131388.017112523</v>
      </c>
      <c r="C43" s="6">
        <f>+'open summary'!C43+'closed in 03 summary'!C43+'Closed prior to 03 sum'!C43+'ongoing funding'!C43+'Estates Closed sum'!C43</f>
        <v>19649311.587882496</v>
      </c>
      <c r="D43" s="6">
        <f>+'open summary'!D43+'closed in 03 summary'!D43+'Closed prior to 03 sum'!D43+'ongoing funding'!D43+'Estates Closed sum'!D43</f>
        <v>1746331.9792302058</v>
      </c>
      <c r="E43" s="6">
        <f>+'open summary'!E43+'closed in 03 summary'!E43+'Closed prior to 03 sum'!E43+'ongoing funding'!E43+'Estates Closed sum'!E43</f>
        <v>0</v>
      </c>
      <c r="F43" s="6">
        <f t="shared" si="1"/>
        <v>39527031.58422522</v>
      </c>
    </row>
    <row r="44" spans="1:6" ht="12.75">
      <c r="A44" s="37" t="s">
        <v>60</v>
      </c>
      <c r="B44" s="6">
        <f>+'open summary'!B44+'closed in 03 summary'!B44+'Closed prior to 03 sum'!B44+'ongoing funding'!B44+'Estates Closed sum'!B44</f>
        <v>71258359.54888925</v>
      </c>
      <c r="C44" s="6">
        <f>+'open summary'!C44+'closed in 03 summary'!C44+'Closed prior to 03 sum'!C44+'ongoing funding'!C44+'Estates Closed sum'!C44</f>
        <v>392373483.379877</v>
      </c>
      <c r="D44" s="6">
        <f>+'open summary'!D44+'closed in 03 summary'!D44+'Closed prior to 03 sum'!D44+'ongoing funding'!D44+'Estates Closed sum'!D44</f>
        <v>1471395.2318728312</v>
      </c>
      <c r="E44" s="6">
        <f>+'open summary'!E44+'closed in 03 summary'!E44+'Closed prior to 03 sum'!E44+'ongoing funding'!E44+'Estates Closed sum'!E44</f>
        <v>1543876.4888025718</v>
      </c>
      <c r="F44" s="6">
        <f t="shared" si="1"/>
        <v>466647114.64944166</v>
      </c>
    </row>
    <row r="45" spans="1:6" ht="12.75">
      <c r="A45" s="37" t="s">
        <v>61</v>
      </c>
      <c r="B45" s="6">
        <f>+'open summary'!B45+'closed in 03 summary'!B45+'Closed prior to 03 sum'!B45+'ongoing funding'!B45+'Estates Closed sum'!B45</f>
        <v>561683.2011166777</v>
      </c>
      <c r="C45" s="6">
        <f>+'open summary'!C45+'closed in 03 summary'!C45+'Closed prior to 03 sum'!C45+'ongoing funding'!C45+'Estates Closed sum'!C45</f>
        <v>478063.6829773481</v>
      </c>
      <c r="D45" s="6">
        <f>+'open summary'!D45+'closed in 03 summary'!D45+'Closed prior to 03 sum'!D45+'ongoing funding'!D45+'Estates Closed sum'!D45</f>
        <v>-7218.189292817459</v>
      </c>
      <c r="E45" s="6">
        <f>+'open summary'!E45+'closed in 03 summary'!E45+'Closed prior to 03 sum'!E45+'ongoing funding'!E45+'Estates Closed sum'!E45</f>
        <v>0</v>
      </c>
      <c r="F45" s="6">
        <f t="shared" si="1"/>
        <v>1032528.6948012083</v>
      </c>
    </row>
    <row r="46" spans="1:6" ht="12.75">
      <c r="A46" s="37" t="s">
        <v>62</v>
      </c>
      <c r="B46" s="6">
        <f>+'open summary'!B46+'closed in 03 summary'!B46+'Closed prior to 03 sum'!B46+'ongoing funding'!B46+'Estates Closed sum'!B46</f>
        <v>3463083.682504954</v>
      </c>
      <c r="C46" s="6">
        <f>+'open summary'!C46+'closed in 03 summary'!C46+'Closed prior to 03 sum'!C46+'ongoing funding'!C46+'Estates Closed sum'!C46</f>
        <v>20637910.88443251</v>
      </c>
      <c r="D46" s="6">
        <f>+'open summary'!D46+'closed in 03 summary'!D46+'Closed prior to 03 sum'!D46+'ongoing funding'!D46+'Estates Closed sum'!D46</f>
        <v>382219.67772164213</v>
      </c>
      <c r="E46" s="6">
        <f>+'open summary'!E46+'closed in 03 summary'!E46+'Closed prior to 03 sum'!E46+'ongoing funding'!E46+'Estates Closed sum'!E46</f>
        <v>0</v>
      </c>
      <c r="F46" s="6">
        <f t="shared" si="1"/>
        <v>24483214.244659103</v>
      </c>
    </row>
    <row r="47" spans="1:6" ht="12.75">
      <c r="A47" s="37" t="s">
        <v>63</v>
      </c>
      <c r="B47" s="6">
        <f>+'open summary'!B47+'closed in 03 summary'!B47+'Closed prior to 03 sum'!B47+'ongoing funding'!B47+'Estates Closed sum'!B47</f>
        <v>22690075.599196486</v>
      </c>
      <c r="C47" s="6">
        <f>+'open summary'!C47+'closed in 03 summary'!C47+'Closed prior to 03 sum'!C47+'ongoing funding'!C47+'Estates Closed sum'!C47</f>
        <v>30819967.45138271</v>
      </c>
      <c r="D47" s="6">
        <f>+'open summary'!D47+'closed in 03 summary'!D47+'Closed prior to 03 sum'!D47+'ongoing funding'!D47+'Estates Closed sum'!D47</f>
        <v>1179413.9100236127</v>
      </c>
      <c r="E47" s="6">
        <f>+'open summary'!E47+'closed in 03 summary'!E47+'Closed prior to 03 sum'!E47+'ongoing funding'!E47+'Estates Closed sum'!E47</f>
        <v>0</v>
      </c>
      <c r="F47" s="6">
        <f t="shared" si="1"/>
        <v>54689456.96060281</v>
      </c>
    </row>
    <row r="48" spans="1:6" ht="12.75">
      <c r="A48" s="37" t="s">
        <v>64</v>
      </c>
      <c r="B48" s="6">
        <f>+'open summary'!B48+'closed in 03 summary'!B48+'Closed prior to 03 sum'!B48+'ongoing funding'!B48+'Estates Closed sum'!B48</f>
        <v>7708839.974977301</v>
      </c>
      <c r="C48" s="6">
        <f>+'open summary'!C48+'closed in 03 summary'!C48+'Closed prior to 03 sum'!C48+'ongoing funding'!C48+'Estates Closed sum'!C48</f>
        <v>4906375.006603378</v>
      </c>
      <c r="D48" s="6">
        <f>+'open summary'!D48+'closed in 03 summary'!D48+'Closed prior to 03 sum'!D48+'ongoing funding'!D48+'Estates Closed sum'!D48</f>
        <v>2933338.6205514255</v>
      </c>
      <c r="E48" s="6">
        <f>+'open summary'!E48+'closed in 03 summary'!E48+'Closed prior to 03 sum'!E48+'ongoing funding'!E48+'Estates Closed sum'!E48</f>
        <v>0</v>
      </c>
      <c r="F48" s="6">
        <f t="shared" si="1"/>
        <v>15548553.602132104</v>
      </c>
    </row>
    <row r="49" spans="1:6" ht="12.75">
      <c r="A49" s="37" t="s">
        <v>65</v>
      </c>
      <c r="B49" s="6">
        <f>+'open summary'!B49+'closed in 03 summary'!B49+'Closed prior to 03 sum'!B49+'ongoing funding'!B49+'Estates Closed sum'!B49</f>
        <v>40306152.53208126</v>
      </c>
      <c r="C49" s="6">
        <f>+'open summary'!C49+'closed in 03 summary'!C49+'Closed prior to 03 sum'!C49+'ongoing funding'!C49+'Estates Closed sum'!C49</f>
        <v>34830702.83521518</v>
      </c>
      <c r="D49" s="6">
        <f>+'open summary'!D49+'closed in 03 summary'!D49+'Closed prior to 03 sum'!D49+'ongoing funding'!D49+'Estates Closed sum'!D49</f>
        <v>4523297.675258884</v>
      </c>
      <c r="E49" s="6">
        <f>+'open summary'!E49+'closed in 03 summary'!E49+'Closed prior to 03 sum'!E49+'ongoing funding'!E49+'Estates Closed sum'!E49</f>
        <v>0</v>
      </c>
      <c r="F49" s="6">
        <f t="shared" si="1"/>
        <v>79660153.04255533</v>
      </c>
    </row>
    <row r="50" spans="1:6" ht="12.75">
      <c r="A50" s="37" t="s">
        <v>66</v>
      </c>
      <c r="B50" s="6">
        <f>+'open summary'!B50+'closed in 03 summary'!B50+'Closed prior to 03 sum'!B50+'ongoing funding'!B50+'Estates Closed sum'!B50</f>
        <v>119576948.64775611</v>
      </c>
      <c r="C50" s="6">
        <f>+'open summary'!C50+'closed in 03 summary'!C50+'Closed prior to 03 sum'!C50+'ongoing funding'!C50+'Estates Closed sum'!C50</f>
        <v>206117832.06151345</v>
      </c>
      <c r="D50" s="6">
        <f>+'open summary'!D50+'closed in 03 summary'!D50+'Closed prior to 03 sum'!D50+'ongoing funding'!D50+'Estates Closed sum'!D50</f>
        <v>29141286.878339455</v>
      </c>
      <c r="E50" s="6">
        <f>+'open summary'!E50+'closed in 03 summary'!E50+'Closed prior to 03 sum'!E50+'ongoing funding'!E50+'Estates Closed sum'!E50</f>
        <v>14585417.784131387</v>
      </c>
      <c r="F50" s="6">
        <f t="shared" si="1"/>
        <v>369421485.37174046</v>
      </c>
    </row>
    <row r="51" spans="1:6" ht="12.75">
      <c r="A51" s="37" t="s">
        <v>67</v>
      </c>
      <c r="B51" s="6">
        <f>+'open summary'!B51+'closed in 03 summary'!B51+'Closed prior to 03 sum'!B51+'ongoing funding'!B51+'Estates Closed sum'!B51</f>
        <v>9695653.578381097</v>
      </c>
      <c r="C51" s="6">
        <f>+'open summary'!C51+'closed in 03 summary'!C51+'Closed prior to 03 sum'!C51+'ongoing funding'!C51+'Estates Closed sum'!C51</f>
        <v>8333492.4379365165</v>
      </c>
      <c r="D51" s="6">
        <f>+'open summary'!D51+'closed in 03 summary'!D51+'Closed prior to 03 sum'!D51+'ongoing funding'!D51+'Estates Closed sum'!D51</f>
        <v>428447.4563118139</v>
      </c>
      <c r="E51" s="6">
        <f>+'open summary'!E51+'closed in 03 summary'!E51+'Closed prior to 03 sum'!E51+'ongoing funding'!E51+'Estates Closed sum'!E51</f>
        <v>247632.87219188435</v>
      </c>
      <c r="F51" s="6">
        <f t="shared" si="1"/>
        <v>18705226.34482131</v>
      </c>
    </row>
    <row r="52" spans="1:6" ht="12.75">
      <c r="A52" s="37" t="s">
        <v>68</v>
      </c>
      <c r="B52" s="6">
        <f>+'open summary'!B52+'closed in 03 summary'!B52+'Closed prior to 03 sum'!B52+'ongoing funding'!B52+'Estates Closed sum'!B52</f>
        <v>97663.26865438219</v>
      </c>
      <c r="C52" s="6">
        <f>+'open summary'!C52+'closed in 03 summary'!C52+'Closed prior to 03 sum'!C52+'ongoing funding'!C52+'Estates Closed sum'!C52</f>
        <v>202017.39270971698</v>
      </c>
      <c r="D52" s="6">
        <f>+'open summary'!D52+'closed in 03 summary'!D52+'Closed prior to 03 sum'!D52+'ongoing funding'!D52+'Estates Closed sum'!D52</f>
        <v>77914.2129235522</v>
      </c>
      <c r="E52" s="6">
        <f>+'open summary'!E52+'closed in 03 summary'!E52+'Closed prior to 03 sum'!E52+'ongoing funding'!E52+'Estates Closed sum'!E52</f>
        <v>-3803.874490469818</v>
      </c>
      <c r="F52" s="6">
        <f t="shared" si="1"/>
        <v>373790.9997971816</v>
      </c>
    </row>
    <row r="53" spans="1:6" ht="12.75">
      <c r="A53" s="37" t="s">
        <v>69</v>
      </c>
      <c r="B53" s="6">
        <f>+'open summary'!B53+'closed in 03 summary'!B53+'Closed prior to 03 sum'!B53+'ongoing funding'!B53+'Estates Closed sum'!B53</f>
        <v>15640673.743730387</v>
      </c>
      <c r="C53" s="6">
        <f>+'open summary'!C53+'closed in 03 summary'!C53+'Closed prior to 03 sum'!C53+'ongoing funding'!C53+'Estates Closed sum'!C53</f>
        <v>34735622.946364336</v>
      </c>
      <c r="D53" s="6">
        <f>+'open summary'!D53+'closed in 03 summary'!D53+'Closed prior to 03 sum'!D53+'ongoing funding'!D53+'Estates Closed sum'!D53</f>
        <v>2104809.8048734525</v>
      </c>
      <c r="E53" s="6">
        <f>+'open summary'!E53+'closed in 03 summary'!E53+'Closed prior to 03 sum'!E53+'ongoing funding'!E53+'Estates Closed sum'!E53</f>
        <v>0</v>
      </c>
      <c r="F53" s="6">
        <f t="shared" si="1"/>
        <v>52481106.494968176</v>
      </c>
    </row>
    <row r="54" spans="1:6" ht="12.75">
      <c r="A54" s="37" t="s">
        <v>70</v>
      </c>
      <c r="B54" s="6">
        <f>+'open summary'!B54+'closed in 03 summary'!B54+'Closed prior to 03 sum'!B54+'ongoing funding'!B54+'Estates Closed sum'!B54</f>
        <v>39857531.586459205</v>
      </c>
      <c r="C54" s="6">
        <f>+'open summary'!C54+'closed in 03 summary'!C54+'Closed prior to 03 sum'!C54+'ongoing funding'!C54+'Estates Closed sum'!C54</f>
        <v>76689649.63739887</v>
      </c>
      <c r="D54" s="6">
        <f>+'open summary'!D54+'closed in 03 summary'!D54+'Closed prior to 03 sum'!D54+'ongoing funding'!D54+'Estates Closed sum'!D54</f>
        <v>13178708.807193955</v>
      </c>
      <c r="E54" s="6">
        <f>+'open summary'!E54+'closed in 03 summary'!E54+'Closed prior to 03 sum'!E54+'ongoing funding'!E54+'Estates Closed sum'!E54</f>
        <v>2207903.6710944776</v>
      </c>
      <c r="F54" s="6">
        <f t="shared" si="1"/>
        <v>131933793.7021465</v>
      </c>
    </row>
    <row r="55" spans="1:6" ht="12.75">
      <c r="A55" s="37" t="s">
        <v>71</v>
      </c>
      <c r="B55" s="6">
        <f>+'open summary'!B55+'closed in 03 summary'!B55+'Closed prior to 03 sum'!B55+'ongoing funding'!B55+'Estates Closed sum'!B55</f>
        <v>3965205.1688207947</v>
      </c>
      <c r="C55" s="6">
        <f>+'open summary'!C55+'closed in 03 summary'!C55+'Closed prior to 03 sum'!C55+'ongoing funding'!C55+'Estates Closed sum'!C55</f>
        <v>8008220.702209876</v>
      </c>
      <c r="D55" s="6">
        <f>+'open summary'!D55+'closed in 03 summary'!D55+'Closed prior to 03 sum'!D55+'ongoing funding'!D55+'Estates Closed sum'!D55</f>
        <v>868905.9227494769</v>
      </c>
      <c r="E55" s="6">
        <f>+'open summary'!E55+'closed in 03 summary'!E55+'Closed prior to 03 sum'!E55+'ongoing funding'!E55+'Estates Closed sum'!E55</f>
        <v>0</v>
      </c>
      <c r="F55" s="6">
        <f t="shared" si="1"/>
        <v>12842331.793780146</v>
      </c>
    </row>
    <row r="56" spans="1:6" ht="12.75">
      <c r="A56" s="37" t="s">
        <v>72</v>
      </c>
      <c r="B56" s="6">
        <f>+'open summary'!B56+'closed in 03 summary'!B56+'Closed prior to 03 sum'!B56+'ongoing funding'!B56+'Estates Closed sum'!B56</f>
        <v>30098169.863292065</v>
      </c>
      <c r="C56" s="6">
        <f>+'open summary'!C56+'closed in 03 summary'!C56+'Closed prior to 03 sum'!C56+'ongoing funding'!C56+'Estates Closed sum'!C56</f>
        <v>55468103.34471311</v>
      </c>
      <c r="D56" s="6">
        <f>+'open summary'!D56+'closed in 03 summary'!D56+'Closed prior to 03 sum'!D56+'ongoing funding'!D56+'Estates Closed sum'!D56</f>
        <v>1573414.96033578</v>
      </c>
      <c r="E56" s="6">
        <f>+'open summary'!E56+'closed in 03 summary'!E56+'Closed prior to 03 sum'!E56+'ongoing funding'!E56+'Estates Closed sum'!E56</f>
        <v>80659.62181721587</v>
      </c>
      <c r="F56" s="6">
        <f t="shared" si="1"/>
        <v>87220347.79015817</v>
      </c>
    </row>
    <row r="57" spans="1:6" ht="12.75">
      <c r="A57" s="37" t="s">
        <v>73</v>
      </c>
      <c r="B57" s="6">
        <f>+'open summary'!B57+'closed in 03 summary'!B57+'Closed prior to 03 sum'!B57+'ongoing funding'!B57+'Estates Closed sum'!B57</f>
        <v>4012144.184736743</v>
      </c>
      <c r="C57" s="6">
        <f>+'open summary'!C57+'closed in 03 summary'!C57+'Closed prior to 03 sum'!C57+'ongoing funding'!C57+'Estates Closed sum'!C57</f>
        <v>5919682.139448705</v>
      </c>
      <c r="D57" s="6">
        <f>+'open summary'!D57+'closed in 03 summary'!D57+'Closed prior to 03 sum'!D57+'ongoing funding'!D57+'Estates Closed sum'!D57</f>
        <v>848827.2944598648</v>
      </c>
      <c r="E57" s="6">
        <f>+'open summary'!E57+'closed in 03 summary'!E57+'Closed prior to 03 sum'!E57+'ongoing funding'!E57+'Estates Closed sum'!E57</f>
        <v>0</v>
      </c>
      <c r="F57" s="6">
        <f t="shared" si="1"/>
        <v>10780653.618645312</v>
      </c>
    </row>
    <row r="58" spans="1:6" ht="12.75">
      <c r="A58" s="37" t="s">
        <v>74</v>
      </c>
      <c r="B58" s="6">
        <f>+'open summary'!B58+'closed in 03 summary'!B58+'Closed prior to 03 sum'!B58+'ongoing funding'!B58+'Estates Closed sum'!B58</f>
        <v>1</v>
      </c>
      <c r="C58" s="6">
        <f>+'open summary'!C58+'closed in 03 summary'!C58+'Closed prior to 03 sum'!C58+'ongoing funding'!C58+'Estates Closed sum'!C58</f>
        <v>0</v>
      </c>
      <c r="D58" s="6">
        <f>+'open summary'!D58+'closed in 03 summary'!D58+'Closed prior to 03 sum'!D58+'ongoing funding'!D58+'Estates Closed sum'!D58</f>
        <v>15025.734815241916</v>
      </c>
      <c r="E58" s="6">
        <f>+'open summary'!E58+'closed in 03 summary'!E58+'Closed prior to 03 sum'!E58+'ongoing funding'!E58+'Estates Closed sum'!E58</f>
        <v>0</v>
      </c>
      <c r="F58" s="6">
        <f t="shared" si="1"/>
        <v>15026.734815241916</v>
      </c>
    </row>
    <row r="59" spans="1:6" ht="12.75">
      <c r="A59" s="37"/>
      <c r="B59" s="6"/>
      <c r="C59" s="6"/>
      <c r="D59" s="6"/>
      <c r="E59" s="6"/>
      <c r="F59" s="6"/>
    </row>
    <row r="60" spans="1:6" ht="12.75">
      <c r="A60" s="37" t="s">
        <v>6</v>
      </c>
      <c r="B60" s="6">
        <f>SUM(B6:B58)</f>
        <v>1532203881.1448047</v>
      </c>
      <c r="C60" s="6">
        <f>SUM(C6:C58)</f>
        <v>2625774173.553354</v>
      </c>
      <c r="D60" s="6">
        <f>SUM(D6:D58)</f>
        <v>200436209.472348</v>
      </c>
      <c r="E60" s="6">
        <f>SUM(E6:E58)</f>
        <v>55659361.78206355</v>
      </c>
      <c r="F60" s="6">
        <f>SUM(F6:F58)</f>
        <v>4414073625.952572</v>
      </c>
    </row>
    <row r="62" spans="1:6" ht="12.75">
      <c r="A62" s="131" t="s">
        <v>253</v>
      </c>
      <c r="B62" s="131"/>
      <c r="C62" s="131"/>
      <c r="D62" s="131"/>
      <c r="E62" s="131"/>
      <c r="F62" s="131"/>
    </row>
    <row r="63" spans="1:6" ht="12.75">
      <c r="A63" s="7" t="s">
        <v>155</v>
      </c>
      <c r="B63" s="131" t="s">
        <v>156</v>
      </c>
      <c r="C63" s="131"/>
      <c r="D63" s="131"/>
      <c r="E63" s="131"/>
      <c r="F63" s="131"/>
    </row>
    <row r="64" spans="1:6" ht="12.75">
      <c r="A64" s="7" t="s">
        <v>280</v>
      </c>
      <c r="B64" s="131" t="s">
        <v>156</v>
      </c>
      <c r="C64" s="131"/>
      <c r="D64" s="131"/>
      <c r="E64" s="131"/>
      <c r="F64" s="131"/>
    </row>
    <row r="65" ht="12.75">
      <c r="B65" s="24"/>
    </row>
    <row r="66" spans="1:6" ht="12.75">
      <c r="A66" s="7" t="s">
        <v>6</v>
      </c>
      <c r="B66" s="7">
        <f>SUM(B60:B63)</f>
        <v>1532203881.1448047</v>
      </c>
      <c r="C66" s="7">
        <f>SUM(C60:C63)</f>
        <v>2625774173.553354</v>
      </c>
      <c r="D66" s="7">
        <f>SUM(D60:D63)</f>
        <v>200436209.472348</v>
      </c>
      <c r="E66" s="7">
        <f>SUM(E60:E63)</f>
        <v>55659361.78206355</v>
      </c>
      <c r="F66" s="7">
        <f>SUM(F60:F63)</f>
        <v>4414073625.952572</v>
      </c>
    </row>
    <row r="67" spans="1:6" ht="12.75">
      <c r="A67" s="7" t="s">
        <v>186</v>
      </c>
      <c r="B67" s="7">
        <f>+'open summary'!B69+'closed in 03 summary'!B65+'Closed prior to 03 sum'!B65+'ongoing funding'!B65+'Estates Closed sum'!B65</f>
        <v>1532203881.144805</v>
      </c>
      <c r="C67" s="7">
        <f>+'open summary'!C69+'closed in 03 summary'!C65+'Closed prior to 03 sum'!C65+'ongoing funding'!C65+'Estates Closed sum'!C65</f>
        <v>2625774173.5533543</v>
      </c>
      <c r="D67" s="7">
        <f>+'open summary'!D69+'closed in 03 summary'!D65+'Closed prior to 03 sum'!D65+'ongoing funding'!D65+'Estates Closed sum'!D65</f>
        <v>200436209.47234797</v>
      </c>
      <c r="E67" s="7">
        <f>+'open summary'!E69+'closed in 03 summary'!E65+'Closed prior to 03 sum'!E65+'ongoing funding'!E65+'Estates Closed sum'!E65</f>
        <v>55659361.782063566</v>
      </c>
      <c r="F67" s="7">
        <f>+'open summary'!F69+'closed in 03 summary'!F65+'Closed prior to 03 sum'!F65+'ongoing funding'!F65+'Estates Closed sum'!F65</f>
        <v>4414073625.952571</v>
      </c>
    </row>
    <row r="68" spans="1:6" ht="12.75">
      <c r="A68" s="7" t="s">
        <v>187</v>
      </c>
      <c r="B68" s="7">
        <f>+summary!H94</f>
        <v>1532203881.1448052</v>
      </c>
      <c r="C68" s="7">
        <f>+summary!I94</f>
        <v>2625774173.5533543</v>
      </c>
      <c r="D68" s="7">
        <f>+summary!J94</f>
        <v>200436209.47234803</v>
      </c>
      <c r="E68" s="7">
        <f>+summary!K94</f>
        <v>55659361.78206356</v>
      </c>
      <c r="F68" s="7">
        <f>+summary!L94</f>
        <v>4414073625.952571</v>
      </c>
    </row>
    <row r="69" spans="1:6" ht="12.75">
      <c r="A69" s="7" t="s">
        <v>281</v>
      </c>
      <c r="B69" s="7">
        <f>+B67-B68</f>
        <v>0</v>
      </c>
      <c r="C69" s="7">
        <f>+C67-C68</f>
        <v>0</v>
      </c>
      <c r="D69" s="7">
        <f>+D67-D68</f>
        <v>0</v>
      </c>
      <c r="E69" s="7">
        <f>+E67-E68</f>
        <v>0</v>
      </c>
      <c r="F69" s="7">
        <f>+F67-F68</f>
        <v>0</v>
      </c>
    </row>
    <row r="70" spans="1:6" ht="12.75">
      <c r="A70" s="7" t="s">
        <v>282</v>
      </c>
      <c r="B70" s="7">
        <f>+B66-B67</f>
        <v>0</v>
      </c>
      <c r="C70" s="7">
        <f>+C66-C67</f>
        <v>0</v>
      </c>
      <c r="D70" s="7">
        <f>+D66-D67</f>
        <v>0</v>
      </c>
      <c r="E70" s="7">
        <f>+E66-E67</f>
        <v>0</v>
      </c>
      <c r="F70" s="7">
        <f>+F66-F67</f>
        <v>0</v>
      </c>
    </row>
  </sheetData>
  <mergeCells count="3">
    <mergeCell ref="A62:F62"/>
    <mergeCell ref="B63:F63"/>
    <mergeCell ref="B64:F64"/>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Italic"Total All Insolvencies Summary By State&amp;R&amp;"Geneva,Bold"UNAUDITED
© NOLHGA</oddHeader>
    <oddFooter>&amp;L&amp;"Geneva,Bold Italic"For member company and association use only.  The data utilizes estimates and excludes many costs incurred directly by the GAs.  It MAY NOT be utilized in protesting actual GA assessments.</oddFooter>
  </headerFooter>
</worksheet>
</file>

<file path=xl/worksheets/sheet69.xml><?xml version="1.0" encoding="utf-8"?>
<worksheet xmlns="http://schemas.openxmlformats.org/spreadsheetml/2006/main" xmlns:r="http://schemas.openxmlformats.org/officeDocument/2006/relationships">
  <dimension ref="A1:BH62"/>
  <sheetViews>
    <sheetView zoomScale="75" zoomScaleNormal="75" workbookViewId="0" topLeftCell="AS29">
      <selection activeCell="D22" sqref="D22"/>
    </sheetView>
  </sheetViews>
  <sheetFormatPr defaultColWidth="9.00390625" defaultRowHeight="12.75"/>
  <cols>
    <col min="1" max="1" width="17.875" style="0" bestFit="1" customWidth="1"/>
    <col min="2" max="2" width="12.125" style="0" bestFit="1" customWidth="1"/>
    <col min="3" max="3" width="10.375" style="0" customWidth="1"/>
    <col min="4" max="7" width="13.25390625" style="0" bestFit="1" customWidth="1"/>
    <col min="8" max="8" width="15.00390625" style="0" bestFit="1" customWidth="1"/>
    <col min="9" max="9" width="12.125" style="0" bestFit="1" customWidth="1"/>
    <col min="10" max="14" width="11.75390625" style="0" customWidth="1"/>
    <col min="15" max="15" width="13.375" style="0" bestFit="1" customWidth="1"/>
    <col min="16" max="16" width="2.75390625" style="0" customWidth="1"/>
    <col min="17" max="17" width="12.125" style="0" bestFit="1" customWidth="1"/>
    <col min="18" max="18" width="11.625" style="0" customWidth="1"/>
    <col min="19" max="22" width="12.125" style="0" bestFit="1" customWidth="1"/>
    <col min="23" max="23" width="13.25390625" style="0" bestFit="1" customWidth="1"/>
    <col min="24" max="24" width="12.125" style="0" bestFit="1" customWidth="1"/>
    <col min="25" max="25" width="13.25390625" style="0" bestFit="1" customWidth="1"/>
    <col min="26" max="26" width="11.75390625" style="0" bestFit="1" customWidth="1"/>
    <col min="27" max="29" width="11.75390625" style="0" customWidth="1"/>
    <col min="30" max="30" width="15.00390625" style="0" bestFit="1" customWidth="1"/>
    <col min="31" max="31" width="2.75390625" style="0" customWidth="1"/>
    <col min="32" max="32" width="12.125" style="0" bestFit="1" customWidth="1"/>
    <col min="33" max="33" width="7.00390625" style="0" bestFit="1" customWidth="1"/>
    <col min="34" max="34" width="13.25390625" style="0" bestFit="1" customWidth="1"/>
    <col min="35" max="37" width="12.125" style="0" bestFit="1" customWidth="1"/>
    <col min="38" max="38" width="13.25390625" style="0" bestFit="1" customWidth="1"/>
    <col min="39" max="39" width="12.125" style="0" bestFit="1" customWidth="1"/>
    <col min="40" max="40" width="13.25390625" style="0" bestFit="1" customWidth="1"/>
    <col min="41" max="41" width="11.75390625" style="0" bestFit="1" customWidth="1"/>
    <col min="42" max="44" width="11.75390625" style="0" customWidth="1"/>
    <col min="45" max="45" width="15.00390625" style="0" bestFit="1" customWidth="1"/>
    <col min="46" max="46" width="2.75390625" style="0" customWidth="1"/>
    <col min="47" max="47" width="11.75390625" style="0" bestFit="1" customWidth="1"/>
    <col min="48" max="48" width="7.00390625" style="0" bestFit="1" customWidth="1"/>
    <col min="49" max="49" width="10.375" style="0" bestFit="1" customWidth="1"/>
    <col min="50" max="50" width="9.25390625" style="0" bestFit="1" customWidth="1"/>
    <col min="51" max="52" width="11.00390625" style="0" bestFit="1" customWidth="1"/>
    <col min="53" max="53" width="12.125" style="0" bestFit="1" customWidth="1"/>
    <col min="54" max="55" width="7.00390625" style="0" bestFit="1" customWidth="1"/>
    <col min="56" max="59" width="7.00390625" style="0" customWidth="1"/>
    <col min="60" max="60" width="12.125" style="0" bestFit="1" customWidth="1"/>
  </cols>
  <sheetData>
    <row r="1" ht="12.75">
      <c r="A1" s="76" t="s">
        <v>0</v>
      </c>
    </row>
    <row r="2" spans="2:60" ht="12.75">
      <c r="B2" s="132" t="s">
        <v>320</v>
      </c>
      <c r="C2" s="132"/>
      <c r="D2" s="132"/>
      <c r="E2" s="132"/>
      <c r="F2" s="132"/>
      <c r="G2" s="132"/>
      <c r="H2" s="132"/>
      <c r="I2" s="132"/>
      <c r="J2" s="132"/>
      <c r="K2" s="132"/>
      <c r="L2" s="132"/>
      <c r="M2" s="132"/>
      <c r="N2" s="132"/>
      <c r="O2" s="132"/>
      <c r="Q2" s="132" t="s">
        <v>321</v>
      </c>
      <c r="R2" s="132"/>
      <c r="S2" s="132"/>
      <c r="T2" s="132"/>
      <c r="U2" s="132"/>
      <c r="V2" s="132"/>
      <c r="W2" s="132"/>
      <c r="X2" s="132"/>
      <c r="Y2" s="132"/>
      <c r="Z2" s="132"/>
      <c r="AA2" s="132"/>
      <c r="AB2" s="132"/>
      <c r="AC2" s="132"/>
      <c r="AD2" s="132"/>
      <c r="AF2" s="132" t="s">
        <v>322</v>
      </c>
      <c r="AG2" s="132"/>
      <c r="AH2" s="132"/>
      <c r="AI2" s="132"/>
      <c r="AJ2" s="132"/>
      <c r="AK2" s="132"/>
      <c r="AL2" s="132"/>
      <c r="AM2" s="132"/>
      <c r="AN2" s="132"/>
      <c r="AO2" s="132"/>
      <c r="AP2" s="132"/>
      <c r="AQ2" s="132"/>
      <c r="AR2" s="132"/>
      <c r="AS2" s="132"/>
      <c r="AU2" s="132" t="s">
        <v>323</v>
      </c>
      <c r="AV2" s="132"/>
      <c r="AW2" s="132"/>
      <c r="AX2" s="132"/>
      <c r="AY2" s="132"/>
      <c r="AZ2" s="132"/>
      <c r="BA2" s="132"/>
      <c r="BB2" s="132"/>
      <c r="BC2" s="132"/>
      <c r="BD2" s="132"/>
      <c r="BE2" s="132"/>
      <c r="BF2" s="132"/>
      <c r="BG2" s="132"/>
      <c r="BH2" s="132"/>
    </row>
    <row r="3" ht="13.5" thickBot="1"/>
    <row r="4" spans="1:60" ht="12.75">
      <c r="A4" s="76" t="s">
        <v>0</v>
      </c>
      <c r="B4" s="77" t="s">
        <v>0</v>
      </c>
      <c r="C4" s="78"/>
      <c r="D4" s="78"/>
      <c r="E4" s="78"/>
      <c r="F4" s="78"/>
      <c r="G4" s="78"/>
      <c r="H4" s="78"/>
      <c r="I4" s="78"/>
      <c r="J4" s="78"/>
      <c r="K4" s="78"/>
      <c r="L4" s="78"/>
      <c r="M4" s="78"/>
      <c r="N4" s="78"/>
      <c r="O4" s="79"/>
      <c r="P4" s="76"/>
      <c r="Q4" s="80"/>
      <c r="R4" s="78"/>
      <c r="S4" s="78"/>
      <c r="T4" s="78"/>
      <c r="U4" s="78"/>
      <c r="V4" s="78"/>
      <c r="W4" s="78"/>
      <c r="X4" s="78"/>
      <c r="Y4" s="78"/>
      <c r="Z4" s="78"/>
      <c r="AA4" s="78"/>
      <c r="AB4" s="78"/>
      <c r="AC4" s="78"/>
      <c r="AD4" s="79"/>
      <c r="AE4" s="76"/>
      <c r="AF4" s="77" t="s">
        <v>0</v>
      </c>
      <c r="AG4" s="78"/>
      <c r="AH4" s="78"/>
      <c r="AI4" s="78"/>
      <c r="AJ4" s="78"/>
      <c r="AK4" s="78"/>
      <c r="AL4" s="78"/>
      <c r="AM4" s="78"/>
      <c r="AN4" s="78"/>
      <c r="AO4" s="78"/>
      <c r="AP4" s="78"/>
      <c r="AQ4" s="78"/>
      <c r="AR4" s="78"/>
      <c r="AS4" s="79"/>
      <c r="AT4" s="81"/>
      <c r="AU4" s="77" t="s">
        <v>0</v>
      </c>
      <c r="AV4" s="78"/>
      <c r="AW4" s="78"/>
      <c r="AX4" s="82"/>
      <c r="AY4" s="78"/>
      <c r="AZ4" s="78"/>
      <c r="BA4" s="78"/>
      <c r="BB4" s="78"/>
      <c r="BC4" s="78"/>
      <c r="BD4" s="78"/>
      <c r="BE4" s="78"/>
      <c r="BF4" s="78"/>
      <c r="BG4" s="78"/>
      <c r="BH4" s="79"/>
    </row>
    <row r="5" spans="2:60" s="83" customFormat="1" ht="25.5">
      <c r="B5" s="84" t="s">
        <v>324</v>
      </c>
      <c r="C5" s="85" t="s">
        <v>325</v>
      </c>
      <c r="D5" s="86" t="s">
        <v>326</v>
      </c>
      <c r="E5" s="85" t="s">
        <v>327</v>
      </c>
      <c r="F5" s="85" t="s">
        <v>327</v>
      </c>
      <c r="G5" s="85" t="s">
        <v>327</v>
      </c>
      <c r="H5" s="86" t="s">
        <v>328</v>
      </c>
      <c r="I5" s="85" t="s">
        <v>0</v>
      </c>
      <c r="J5" s="85"/>
      <c r="K5" s="85"/>
      <c r="L5" s="87"/>
      <c r="M5" s="87"/>
      <c r="N5" s="85" t="s">
        <v>329</v>
      </c>
      <c r="O5" s="88"/>
      <c r="Q5" s="84" t="s">
        <v>324</v>
      </c>
      <c r="R5" s="85" t="s">
        <v>325</v>
      </c>
      <c r="S5" s="86" t="s">
        <v>326</v>
      </c>
      <c r="T5" s="85" t="s">
        <v>327</v>
      </c>
      <c r="U5" s="85" t="s">
        <v>327</v>
      </c>
      <c r="V5" s="85" t="s">
        <v>327</v>
      </c>
      <c r="W5" s="86" t="s">
        <v>328</v>
      </c>
      <c r="X5" s="85" t="s">
        <v>0</v>
      </c>
      <c r="Y5" s="85"/>
      <c r="Z5" s="85"/>
      <c r="AA5" s="87"/>
      <c r="AB5" s="87"/>
      <c r="AC5" s="85" t="s">
        <v>329</v>
      </c>
      <c r="AD5" s="89"/>
      <c r="AF5" s="84" t="s">
        <v>324</v>
      </c>
      <c r="AG5" s="85" t="s">
        <v>325</v>
      </c>
      <c r="AH5" s="86" t="s">
        <v>326</v>
      </c>
      <c r="AI5" s="85" t="s">
        <v>327</v>
      </c>
      <c r="AJ5" s="85" t="s">
        <v>327</v>
      </c>
      <c r="AK5" s="85" t="s">
        <v>327</v>
      </c>
      <c r="AL5" s="86" t="s">
        <v>328</v>
      </c>
      <c r="AM5" s="85" t="s">
        <v>0</v>
      </c>
      <c r="AN5" s="85"/>
      <c r="AO5" s="85"/>
      <c r="AP5" s="87"/>
      <c r="AQ5" s="87"/>
      <c r="AR5" s="85" t="s">
        <v>329</v>
      </c>
      <c r="AS5" s="88"/>
      <c r="AT5" s="90"/>
      <c r="AU5" s="84" t="s">
        <v>324</v>
      </c>
      <c r="AV5" s="85" t="s">
        <v>325</v>
      </c>
      <c r="AW5" s="86" t="s">
        <v>326</v>
      </c>
      <c r="AX5" s="85" t="s">
        <v>327</v>
      </c>
      <c r="AY5" s="85" t="s">
        <v>327</v>
      </c>
      <c r="AZ5" s="85" t="s">
        <v>327</v>
      </c>
      <c r="BA5" s="86" t="s">
        <v>328</v>
      </c>
      <c r="BB5" s="85" t="s">
        <v>0</v>
      </c>
      <c r="BC5" s="85"/>
      <c r="BD5" s="87"/>
      <c r="BE5" s="87"/>
      <c r="BF5" s="87"/>
      <c r="BG5" s="86" t="s">
        <v>329</v>
      </c>
      <c r="BH5" s="89"/>
    </row>
    <row r="6" spans="1:60" ht="12.75">
      <c r="A6" s="91" t="s">
        <v>330</v>
      </c>
      <c r="B6" s="84">
        <v>1992</v>
      </c>
      <c r="C6" s="85">
        <v>1993</v>
      </c>
      <c r="D6" s="85">
        <v>1994</v>
      </c>
      <c r="E6" s="85">
        <v>1995</v>
      </c>
      <c r="F6" s="85">
        <v>1996</v>
      </c>
      <c r="G6" s="85">
        <v>1997</v>
      </c>
      <c r="H6" s="85">
        <v>1998</v>
      </c>
      <c r="I6" s="85">
        <v>1999</v>
      </c>
      <c r="J6" s="85">
        <v>2000</v>
      </c>
      <c r="K6" s="85">
        <v>2001</v>
      </c>
      <c r="L6" s="87">
        <v>2002</v>
      </c>
      <c r="M6" s="85">
        <v>2003</v>
      </c>
      <c r="N6" s="85">
        <v>2004</v>
      </c>
      <c r="O6" s="88" t="s">
        <v>6</v>
      </c>
      <c r="P6" s="92"/>
      <c r="Q6" s="84">
        <v>1992</v>
      </c>
      <c r="R6" s="85">
        <v>1993</v>
      </c>
      <c r="S6" s="85">
        <v>1994</v>
      </c>
      <c r="T6" s="85">
        <v>1995</v>
      </c>
      <c r="U6" s="85">
        <v>1996</v>
      </c>
      <c r="V6" s="85">
        <v>1997</v>
      </c>
      <c r="W6" s="85">
        <v>1998</v>
      </c>
      <c r="X6" s="85">
        <v>1999</v>
      </c>
      <c r="Y6" s="85">
        <v>2000</v>
      </c>
      <c r="Z6" s="85">
        <v>2001</v>
      </c>
      <c r="AA6" s="87">
        <v>2002</v>
      </c>
      <c r="AB6" s="85">
        <v>2003</v>
      </c>
      <c r="AC6" s="85">
        <v>2004</v>
      </c>
      <c r="AD6" s="89" t="s">
        <v>6</v>
      </c>
      <c r="AE6" s="92"/>
      <c r="AF6" s="84">
        <v>1992</v>
      </c>
      <c r="AG6" s="85">
        <v>1993</v>
      </c>
      <c r="AH6" s="85">
        <v>1994</v>
      </c>
      <c r="AI6" s="85">
        <v>1995</v>
      </c>
      <c r="AJ6" s="85">
        <v>1996</v>
      </c>
      <c r="AK6" s="85">
        <v>1997</v>
      </c>
      <c r="AL6" s="85">
        <v>1998</v>
      </c>
      <c r="AM6" s="85">
        <v>1999</v>
      </c>
      <c r="AN6" s="85">
        <v>2000</v>
      </c>
      <c r="AO6" s="85">
        <v>2001</v>
      </c>
      <c r="AP6" s="87">
        <v>2002</v>
      </c>
      <c r="AQ6" s="85">
        <v>2003</v>
      </c>
      <c r="AR6" s="85">
        <v>2004</v>
      </c>
      <c r="AS6" s="88" t="s">
        <v>6</v>
      </c>
      <c r="AT6" s="93"/>
      <c r="AU6" s="84">
        <v>1992</v>
      </c>
      <c r="AV6" s="85">
        <v>1993</v>
      </c>
      <c r="AW6" s="87">
        <v>1994</v>
      </c>
      <c r="AX6" s="85">
        <v>1995</v>
      </c>
      <c r="AY6" s="85">
        <v>1996</v>
      </c>
      <c r="AZ6" s="85">
        <v>1997</v>
      </c>
      <c r="BA6" s="85">
        <v>1998</v>
      </c>
      <c r="BB6" s="85">
        <v>1999</v>
      </c>
      <c r="BC6" s="85">
        <v>2000</v>
      </c>
      <c r="BD6" s="87">
        <v>2001</v>
      </c>
      <c r="BE6" s="87">
        <v>2002</v>
      </c>
      <c r="BF6" s="87">
        <v>2003</v>
      </c>
      <c r="BG6" s="85">
        <v>2004</v>
      </c>
      <c r="BH6" s="89" t="s">
        <v>6</v>
      </c>
    </row>
    <row r="7" spans="2:60" ht="12.75">
      <c r="B7" s="94"/>
      <c r="C7" s="95"/>
      <c r="D7" s="95"/>
      <c r="E7" s="95"/>
      <c r="F7" s="95"/>
      <c r="G7" s="95"/>
      <c r="H7" s="95"/>
      <c r="I7" s="95"/>
      <c r="J7" s="95"/>
      <c r="K7" s="95"/>
      <c r="L7" s="96"/>
      <c r="M7" s="96"/>
      <c r="N7" s="96"/>
      <c r="O7" s="97"/>
      <c r="Q7" s="98"/>
      <c r="R7" s="95"/>
      <c r="S7" s="95"/>
      <c r="T7" s="95"/>
      <c r="U7" s="95"/>
      <c r="V7" s="95"/>
      <c r="W7" s="95"/>
      <c r="X7" s="95"/>
      <c r="Y7" s="95"/>
      <c r="Z7" s="95"/>
      <c r="AA7" s="95"/>
      <c r="AB7" s="95"/>
      <c r="AC7" s="95"/>
      <c r="AD7" s="97"/>
      <c r="AF7" s="98"/>
      <c r="AG7" s="95"/>
      <c r="AH7" s="95"/>
      <c r="AI7" s="95"/>
      <c r="AJ7" s="95"/>
      <c r="AK7" s="95"/>
      <c r="AL7" s="95"/>
      <c r="AM7" s="95"/>
      <c r="AN7" s="95"/>
      <c r="AO7" s="95"/>
      <c r="AP7" s="95"/>
      <c r="AQ7" s="95"/>
      <c r="AR7" s="95"/>
      <c r="AS7" s="97"/>
      <c r="AT7" s="81"/>
      <c r="AU7" s="94"/>
      <c r="AV7" s="95"/>
      <c r="AW7" s="96"/>
      <c r="AX7" s="95"/>
      <c r="AY7" s="95"/>
      <c r="AZ7" s="95"/>
      <c r="BA7" s="95"/>
      <c r="BB7" s="95"/>
      <c r="BC7" s="95"/>
      <c r="BD7" s="95"/>
      <c r="BE7" s="96"/>
      <c r="BF7" s="96"/>
      <c r="BG7" s="96"/>
      <c r="BH7" s="97"/>
    </row>
    <row r="8" spans="1:60" s="2" customFormat="1" ht="12.75">
      <c r="A8" s="2" t="s">
        <v>7</v>
      </c>
      <c r="B8" s="99">
        <f aca="true" t="shared" si="0" ref="B8:N23">+Q8+AF8+AU8</f>
        <v>839298</v>
      </c>
      <c r="C8" s="100">
        <f t="shared" si="0"/>
        <v>0</v>
      </c>
      <c r="D8" s="100">
        <f t="shared" si="0"/>
        <v>3019484</v>
      </c>
      <c r="E8" s="100">
        <f t="shared" si="0"/>
        <v>1144446.81</v>
      </c>
      <c r="F8" s="100">
        <f t="shared" si="0"/>
        <v>1143862.6120750003</v>
      </c>
      <c r="G8" s="100">
        <f t="shared" si="0"/>
        <v>1514019.95915379</v>
      </c>
      <c r="H8" s="100">
        <f t="shared" si="0"/>
        <v>11513166.61966392</v>
      </c>
      <c r="I8" s="100">
        <f t="shared" si="0"/>
        <v>914422.53</v>
      </c>
      <c r="J8" s="100">
        <f t="shared" si="0"/>
        <v>668212</v>
      </c>
      <c r="K8" s="100">
        <f t="shared" si="0"/>
        <v>827816.484474344</v>
      </c>
      <c r="L8" s="100">
        <f t="shared" si="0"/>
        <v>910256</v>
      </c>
      <c r="M8" s="100">
        <f t="shared" si="0"/>
        <v>771921.27</v>
      </c>
      <c r="N8" s="100">
        <f t="shared" si="0"/>
        <v>8648451.76970203</v>
      </c>
      <c r="O8" s="101">
        <f>SUM(B8:N8)</f>
        <v>31915358.05506908</v>
      </c>
      <c r="P8" s="102"/>
      <c r="Q8" s="99">
        <v>255438.52173913046</v>
      </c>
      <c r="R8" s="100">
        <v>0</v>
      </c>
      <c r="S8" s="100">
        <v>915484.043478261</v>
      </c>
      <c r="T8" s="100">
        <v>985242.9839130435</v>
      </c>
      <c r="U8" s="100">
        <v>804821.2419358697</v>
      </c>
      <c r="V8" s="100">
        <v>460788.68322071875</v>
      </c>
      <c r="W8" s="100">
        <v>3504007.2320716283</v>
      </c>
      <c r="X8" s="100">
        <v>278302.50913043483</v>
      </c>
      <c r="Y8" s="100">
        <v>268460.347826087</v>
      </c>
      <c r="Z8" s="100">
        <v>317112.5491292496</v>
      </c>
      <c r="AA8" s="100">
        <v>114256.4851496941</v>
      </c>
      <c r="AB8" s="100">
        <v>266781.63477786107</v>
      </c>
      <c r="AC8" s="100">
        <v>2907923.4900422976</v>
      </c>
      <c r="AD8" s="101">
        <f>SUM(Q8:AC8)</f>
        <v>11078619.722414276</v>
      </c>
      <c r="AE8" s="102"/>
      <c r="AF8" s="99">
        <v>583859.4782608695</v>
      </c>
      <c r="AG8" s="100">
        <v>0</v>
      </c>
      <c r="AH8" s="100">
        <v>2103999.9565217393</v>
      </c>
      <c r="AI8" s="100">
        <v>159203.8260869565</v>
      </c>
      <c r="AJ8" s="100">
        <v>339041.37013913057</v>
      </c>
      <c r="AK8" s="100">
        <v>1053231.2759330713</v>
      </c>
      <c r="AL8" s="100">
        <v>8009159.387592292</v>
      </c>
      <c r="AM8" s="100">
        <v>636120.0208695652</v>
      </c>
      <c r="AN8" s="100">
        <v>399751.652173913</v>
      </c>
      <c r="AO8" s="100">
        <v>510703.9353450943</v>
      </c>
      <c r="AP8" s="100">
        <v>795999.5148503059</v>
      </c>
      <c r="AQ8" s="100">
        <v>505139.635222139</v>
      </c>
      <c r="AR8" s="100">
        <v>5740528.279659733</v>
      </c>
      <c r="AS8" s="101">
        <f>SUM(AF8:AR8)</f>
        <v>20836738.33265481</v>
      </c>
      <c r="AT8" s="102"/>
      <c r="AU8" s="99">
        <v>0</v>
      </c>
      <c r="AV8" s="100">
        <v>0</v>
      </c>
      <c r="AW8" s="100">
        <v>0</v>
      </c>
      <c r="AX8" s="100">
        <v>0</v>
      </c>
      <c r="AY8" s="100">
        <v>0</v>
      </c>
      <c r="AZ8" s="100">
        <v>0</v>
      </c>
      <c r="BA8" s="100">
        <v>0</v>
      </c>
      <c r="BB8" s="100">
        <v>0</v>
      </c>
      <c r="BC8" s="100">
        <v>0</v>
      </c>
      <c r="BD8" s="100">
        <v>0</v>
      </c>
      <c r="BE8" s="100">
        <v>0</v>
      </c>
      <c r="BF8" s="100">
        <v>0</v>
      </c>
      <c r="BG8" s="100">
        <v>0</v>
      </c>
      <c r="BH8" s="101">
        <f>SUM(AU8:BG8)</f>
        <v>0</v>
      </c>
    </row>
    <row r="9" spans="1:60" s="2" customFormat="1" ht="12.75">
      <c r="A9" s="2" t="s">
        <v>9</v>
      </c>
      <c r="B9" s="99">
        <f t="shared" si="0"/>
        <v>438140</v>
      </c>
      <c r="C9" s="100">
        <f t="shared" si="0"/>
        <v>0</v>
      </c>
      <c r="D9" s="100">
        <f t="shared" si="0"/>
        <v>370076</v>
      </c>
      <c r="E9" s="100">
        <f t="shared" si="0"/>
        <v>44882.36</v>
      </c>
      <c r="F9" s="100">
        <f t="shared" si="0"/>
        <v>-902319.0854799998</v>
      </c>
      <c r="G9" s="100">
        <f t="shared" si="0"/>
        <v>321504</v>
      </c>
      <c r="H9" s="100">
        <f t="shared" si="0"/>
        <v>2464875</v>
      </c>
      <c r="I9" s="100">
        <f t="shared" si="0"/>
        <v>126906.29999999999</v>
      </c>
      <c r="J9" s="100">
        <f t="shared" si="0"/>
        <v>154957</v>
      </c>
      <c r="K9" s="100">
        <f t="shared" si="0"/>
        <v>152456.21756661515</v>
      </c>
      <c r="L9" s="100">
        <f t="shared" si="0"/>
        <v>-42688</v>
      </c>
      <c r="M9" s="100">
        <f t="shared" si="0"/>
        <v>143245.61</v>
      </c>
      <c r="N9" s="100">
        <f t="shared" si="0"/>
        <v>1627641.3914764437</v>
      </c>
      <c r="O9" s="101">
        <f aca="true" t="shared" si="1" ref="O9:O60">SUM(B9:N9)</f>
        <v>4899676.793563059</v>
      </c>
      <c r="P9" s="102"/>
      <c r="Q9" s="99">
        <v>36511.666666666664</v>
      </c>
      <c r="R9" s="100">
        <v>0</v>
      </c>
      <c r="S9" s="100">
        <v>33143.75</v>
      </c>
      <c r="T9" s="100">
        <v>15093.11</v>
      </c>
      <c r="U9" s="100">
        <v>-70267.12712333331</v>
      </c>
      <c r="V9" s="100">
        <v>26792</v>
      </c>
      <c r="W9" s="100">
        <v>205406.25</v>
      </c>
      <c r="X9" s="100">
        <v>10575.525</v>
      </c>
      <c r="Y9" s="100">
        <v>13464</v>
      </c>
      <c r="Z9" s="100">
        <v>12039.906241543547</v>
      </c>
      <c r="AA9" s="100">
        <v>-12775.999961833613</v>
      </c>
      <c r="AB9" s="100">
        <v>12800.131417990642</v>
      </c>
      <c r="AC9" s="100">
        <v>145230.73042756616</v>
      </c>
      <c r="AD9" s="101">
        <f aca="true" t="shared" si="2" ref="AD9:AD60">SUM(Q9:AC9)</f>
        <v>428013.9426686001</v>
      </c>
      <c r="AE9" s="102"/>
      <c r="AF9" s="99">
        <v>401628.3333333333</v>
      </c>
      <c r="AG9" s="100">
        <v>0</v>
      </c>
      <c r="AH9" s="100">
        <v>336932.25</v>
      </c>
      <c r="AI9" s="100">
        <v>29789.25</v>
      </c>
      <c r="AJ9" s="100">
        <v>-832051.9583566665</v>
      </c>
      <c r="AK9" s="100">
        <v>294712</v>
      </c>
      <c r="AL9" s="100">
        <v>2259468.75</v>
      </c>
      <c r="AM9" s="100">
        <v>116330.775</v>
      </c>
      <c r="AN9" s="100">
        <v>141493</v>
      </c>
      <c r="AO9" s="100">
        <v>140416.3113250716</v>
      </c>
      <c r="AP9" s="100">
        <v>-29912.00003816639</v>
      </c>
      <c r="AQ9" s="100">
        <v>130445.47858200935</v>
      </c>
      <c r="AR9" s="100">
        <v>1482410.6610488775</v>
      </c>
      <c r="AS9" s="101">
        <f aca="true" t="shared" si="3" ref="AS9:AS60">SUM(AF9:AR9)</f>
        <v>4471662.850894459</v>
      </c>
      <c r="AT9" s="102"/>
      <c r="AU9" s="99">
        <v>0</v>
      </c>
      <c r="AV9" s="100">
        <v>0</v>
      </c>
      <c r="AW9" s="100">
        <v>0</v>
      </c>
      <c r="AX9" s="100">
        <v>0</v>
      </c>
      <c r="AY9" s="100">
        <v>0</v>
      </c>
      <c r="AZ9" s="100">
        <v>0</v>
      </c>
      <c r="BA9" s="100">
        <v>0</v>
      </c>
      <c r="BB9" s="100">
        <v>0</v>
      </c>
      <c r="BC9" s="100">
        <v>0</v>
      </c>
      <c r="BD9" s="100">
        <v>0</v>
      </c>
      <c r="BE9" s="100">
        <v>0</v>
      </c>
      <c r="BF9" s="100">
        <v>0</v>
      </c>
      <c r="BG9" s="100">
        <v>0</v>
      </c>
      <c r="BH9" s="101">
        <f aca="true" t="shared" si="4" ref="BH9:BH60">SUM(AU9:BG9)</f>
        <v>0</v>
      </c>
    </row>
    <row r="10" spans="1:60" s="2" customFormat="1" ht="12.75">
      <c r="A10" s="2" t="s">
        <v>10</v>
      </c>
      <c r="B10" s="99">
        <f t="shared" si="0"/>
        <v>1596303</v>
      </c>
      <c r="C10" s="100">
        <f t="shared" si="0"/>
        <v>0</v>
      </c>
      <c r="D10" s="100">
        <f t="shared" si="0"/>
        <v>4726874</v>
      </c>
      <c r="E10" s="100">
        <f t="shared" si="0"/>
        <v>1318873.3399999999</v>
      </c>
      <c r="F10" s="100">
        <f t="shared" si="0"/>
        <v>1206952.9275299993</v>
      </c>
      <c r="G10" s="100">
        <f t="shared" si="0"/>
        <v>34656028.76692004</v>
      </c>
      <c r="H10" s="100">
        <f t="shared" si="0"/>
        <v>23862.4775681246</v>
      </c>
      <c r="I10" s="100">
        <f t="shared" si="0"/>
        <v>8373.7</v>
      </c>
      <c r="J10" s="100">
        <f t="shared" si="0"/>
        <v>-76557.00000000001</v>
      </c>
      <c r="K10" s="100">
        <f t="shared" si="0"/>
        <v>73358.58053497178</v>
      </c>
      <c r="L10" s="100">
        <f t="shared" si="0"/>
        <v>40160</v>
      </c>
      <c r="M10" s="100">
        <f t="shared" si="0"/>
        <v>57413.73</v>
      </c>
      <c r="N10" s="100">
        <f t="shared" si="0"/>
        <v>497323.3113396049</v>
      </c>
      <c r="O10" s="101">
        <f t="shared" si="1"/>
        <v>44128966.83389274</v>
      </c>
      <c r="P10" s="102"/>
      <c r="Q10" s="99">
        <v>660835.1129032258</v>
      </c>
      <c r="R10" s="100">
        <v>0</v>
      </c>
      <c r="S10" s="100">
        <v>1928246.2580645164</v>
      </c>
      <c r="T10" s="100">
        <v>933375.5873118279</v>
      </c>
      <c r="U10" s="100">
        <v>760774.2335473653</v>
      </c>
      <c r="V10" s="100">
        <v>14346850.618563673</v>
      </c>
      <c r="W10" s="100">
        <v>9878.55254164298</v>
      </c>
      <c r="X10" s="100">
        <v>3466.531720430108</v>
      </c>
      <c r="Y10" s="100">
        <v>25315.220430107525</v>
      </c>
      <c r="Z10" s="100">
        <v>73829.33620816533</v>
      </c>
      <c r="AA10" s="100">
        <v>54663.17107871141</v>
      </c>
      <c r="AB10" s="100">
        <v>57413.73</v>
      </c>
      <c r="AC10" s="100">
        <v>497323.3113396049</v>
      </c>
      <c r="AD10" s="101">
        <f t="shared" si="2"/>
        <v>19351971.663709268</v>
      </c>
      <c r="AE10" s="102"/>
      <c r="AF10" s="99">
        <v>935467.8870967743</v>
      </c>
      <c r="AG10" s="100">
        <v>0</v>
      </c>
      <c r="AH10" s="100">
        <v>2798627.741935484</v>
      </c>
      <c r="AI10" s="100">
        <v>385497.75268817204</v>
      </c>
      <c r="AJ10" s="100">
        <v>446178.693982634</v>
      </c>
      <c r="AK10" s="100">
        <v>20309178.148356367</v>
      </c>
      <c r="AL10" s="100">
        <v>13983.92502648162</v>
      </c>
      <c r="AM10" s="100">
        <v>4907.168279569893</v>
      </c>
      <c r="AN10" s="100">
        <v>-101872.22043010754</v>
      </c>
      <c r="AO10" s="100">
        <v>-470.7556731935485</v>
      </c>
      <c r="AP10" s="100">
        <v>-14503.171078711413</v>
      </c>
      <c r="AQ10" s="100">
        <v>0</v>
      </c>
      <c r="AR10" s="100">
        <v>0</v>
      </c>
      <c r="AS10" s="101">
        <f t="shared" si="3"/>
        <v>24776995.170183472</v>
      </c>
      <c r="AT10" s="102"/>
      <c r="AU10" s="99">
        <v>0</v>
      </c>
      <c r="AV10" s="100">
        <v>0</v>
      </c>
      <c r="AW10" s="100">
        <v>0</v>
      </c>
      <c r="AX10" s="100">
        <v>0</v>
      </c>
      <c r="AY10" s="100">
        <v>0</v>
      </c>
      <c r="AZ10" s="100">
        <v>0</v>
      </c>
      <c r="BA10" s="100">
        <v>0</v>
      </c>
      <c r="BB10" s="100">
        <v>0</v>
      </c>
      <c r="BC10" s="100">
        <v>0</v>
      </c>
      <c r="BD10" s="100">
        <v>0</v>
      </c>
      <c r="BE10" s="100">
        <v>0</v>
      </c>
      <c r="BF10" s="100">
        <v>0</v>
      </c>
      <c r="BG10" s="100">
        <v>0</v>
      </c>
      <c r="BH10" s="101">
        <f t="shared" si="4"/>
        <v>0</v>
      </c>
    </row>
    <row r="11" spans="1:60" s="2" customFormat="1" ht="12.75">
      <c r="A11" s="2" t="s">
        <v>11</v>
      </c>
      <c r="B11" s="99">
        <f t="shared" si="0"/>
        <v>474262</v>
      </c>
      <c r="C11" s="100">
        <f t="shared" si="0"/>
        <v>0</v>
      </c>
      <c r="D11" s="100">
        <f t="shared" si="0"/>
        <v>1411306</v>
      </c>
      <c r="E11" s="100">
        <f t="shared" si="0"/>
        <v>642133.98</v>
      </c>
      <c r="F11" s="100">
        <f t="shared" si="0"/>
        <v>569137</v>
      </c>
      <c r="G11" s="100">
        <f t="shared" si="0"/>
        <v>705835</v>
      </c>
      <c r="H11" s="100">
        <f t="shared" si="0"/>
        <v>5833496</v>
      </c>
      <c r="I11" s="100">
        <f t="shared" si="0"/>
        <v>454755</v>
      </c>
      <c r="J11" s="100">
        <f t="shared" si="0"/>
        <v>337265</v>
      </c>
      <c r="K11" s="100">
        <f t="shared" si="0"/>
        <v>402344.74915112474</v>
      </c>
      <c r="L11" s="100">
        <f t="shared" si="0"/>
        <v>428368</v>
      </c>
      <c r="M11" s="100">
        <f t="shared" si="0"/>
        <v>388975.27</v>
      </c>
      <c r="N11" s="100">
        <f t="shared" si="0"/>
        <v>4327058.649503654</v>
      </c>
      <c r="O11" s="101">
        <f t="shared" si="1"/>
        <v>15974936.64865478</v>
      </c>
      <c r="P11" s="102"/>
      <c r="Q11" s="99">
        <v>291213.50877192983</v>
      </c>
      <c r="R11" s="100">
        <v>0</v>
      </c>
      <c r="S11" s="100">
        <v>859442.0175438597</v>
      </c>
      <c r="T11" s="100">
        <v>516925.71684210526</v>
      </c>
      <c r="U11" s="100">
        <v>349277.2807017544</v>
      </c>
      <c r="V11" s="100">
        <v>433095.5263157895</v>
      </c>
      <c r="W11" s="100">
        <v>3554558.245614035</v>
      </c>
      <c r="X11" s="100">
        <v>279235.5263157895</v>
      </c>
      <c r="Y11" s="100">
        <v>207092.54385964913</v>
      </c>
      <c r="Z11" s="100">
        <v>261653.977189474</v>
      </c>
      <c r="AA11" s="100">
        <v>196051.40754104266</v>
      </c>
      <c r="AB11" s="100">
        <v>253115.69008677034</v>
      </c>
      <c r="AC11" s="100">
        <v>2783117.7523261122</v>
      </c>
      <c r="AD11" s="101">
        <f t="shared" si="2"/>
        <v>9984779.193108313</v>
      </c>
      <c r="AE11" s="102"/>
      <c r="AF11" s="99">
        <v>183048.4912280702</v>
      </c>
      <c r="AG11" s="100">
        <v>0</v>
      </c>
      <c r="AH11" s="100">
        <v>551863.9824561405</v>
      </c>
      <c r="AI11" s="100">
        <v>117385.26315789475</v>
      </c>
      <c r="AJ11" s="100">
        <v>219545.71929824565</v>
      </c>
      <c r="AK11" s="100">
        <v>272231.47368421056</v>
      </c>
      <c r="AL11" s="100">
        <v>2234293.754385965</v>
      </c>
      <c r="AM11" s="100">
        <v>175519.47368421053</v>
      </c>
      <c r="AN11" s="100">
        <v>130172.45614035089</v>
      </c>
      <c r="AO11" s="100">
        <v>140690.77196165072</v>
      </c>
      <c r="AP11" s="100">
        <v>232316.59245895734</v>
      </c>
      <c r="AQ11" s="100">
        <v>135859.57991322965</v>
      </c>
      <c r="AR11" s="100">
        <v>1543940.8971775412</v>
      </c>
      <c r="AS11" s="101">
        <f t="shared" si="3"/>
        <v>5936868.455546467</v>
      </c>
      <c r="AT11" s="102"/>
      <c r="AU11" s="99">
        <v>0</v>
      </c>
      <c r="AV11" s="100">
        <v>0</v>
      </c>
      <c r="AW11" s="100">
        <v>0</v>
      </c>
      <c r="AX11" s="100">
        <v>7823</v>
      </c>
      <c r="AY11" s="100">
        <v>314</v>
      </c>
      <c r="AZ11" s="100">
        <v>508</v>
      </c>
      <c r="BA11" s="100">
        <v>44644</v>
      </c>
      <c r="BB11" s="100">
        <v>0</v>
      </c>
      <c r="BC11" s="100">
        <v>0</v>
      </c>
      <c r="BD11" s="100">
        <v>0</v>
      </c>
      <c r="BE11" s="100">
        <v>0</v>
      </c>
      <c r="BF11" s="100">
        <v>0</v>
      </c>
      <c r="BG11" s="100">
        <v>0</v>
      </c>
      <c r="BH11" s="101">
        <f t="shared" si="4"/>
        <v>53289</v>
      </c>
    </row>
    <row r="12" spans="1:60" s="2" customFormat="1" ht="12.75">
      <c r="A12" s="2" t="s">
        <v>12</v>
      </c>
      <c r="B12" s="99">
        <f t="shared" si="0"/>
        <v>18710796</v>
      </c>
      <c r="C12" s="100">
        <f t="shared" si="0"/>
        <v>0</v>
      </c>
      <c r="D12" s="100">
        <f t="shared" si="0"/>
        <v>64001665</v>
      </c>
      <c r="E12" s="100">
        <f t="shared" si="0"/>
        <v>46270341.63</v>
      </c>
      <c r="F12" s="100">
        <f t="shared" si="0"/>
        <v>45341695.491795</v>
      </c>
      <c r="G12" s="100">
        <f t="shared" si="0"/>
        <v>25184460.733220257</v>
      </c>
      <c r="H12" s="100">
        <f t="shared" si="0"/>
        <v>242597616.7041526</v>
      </c>
      <c r="I12" s="100">
        <f t="shared" si="0"/>
        <v>16053737.610000001</v>
      </c>
      <c r="J12" s="100">
        <f t="shared" si="0"/>
        <v>15237268</v>
      </c>
      <c r="K12" s="100">
        <f t="shared" si="0"/>
        <v>15941556.045690417</v>
      </c>
      <c r="L12" s="100">
        <f t="shared" si="0"/>
        <v>12378204</v>
      </c>
      <c r="M12" s="100">
        <f t="shared" si="0"/>
        <v>15133751.334999999</v>
      </c>
      <c r="N12" s="100">
        <f t="shared" si="0"/>
        <v>170582443.2478757</v>
      </c>
      <c r="O12" s="101">
        <f t="shared" si="1"/>
        <v>687433535.797734</v>
      </c>
      <c r="P12" s="102"/>
      <c r="Q12" s="99">
        <v>7023430.360655738</v>
      </c>
      <c r="R12" s="100">
        <v>0</v>
      </c>
      <c r="S12" s="100">
        <v>23683412.08911307</v>
      </c>
      <c r="T12" s="100">
        <v>19918683.9620723</v>
      </c>
      <c r="U12" s="100">
        <v>19903092.14235937</v>
      </c>
      <c r="V12" s="100">
        <v>9453435.65984266</v>
      </c>
      <c r="W12" s="100">
        <v>91063334.05498457</v>
      </c>
      <c r="X12" s="100">
        <v>6026056.194085751</v>
      </c>
      <c r="Y12" s="100">
        <v>6196001.472047078</v>
      </c>
      <c r="Z12" s="100">
        <v>6360113.137630627</v>
      </c>
      <c r="AA12" s="100">
        <v>4667019.650960101</v>
      </c>
      <c r="AB12" s="100">
        <v>5584493.816700727</v>
      </c>
      <c r="AC12" s="100">
        <v>62062509.75155239</v>
      </c>
      <c r="AD12" s="101">
        <f t="shared" si="2"/>
        <v>261941582.29200435</v>
      </c>
      <c r="AE12" s="102"/>
      <c r="AF12" s="99">
        <v>11687365.639344264</v>
      </c>
      <c r="AG12" s="100">
        <v>0</v>
      </c>
      <c r="AH12" s="100">
        <v>40318252.91088693</v>
      </c>
      <c r="AI12" s="100">
        <v>26351657.6679277</v>
      </c>
      <c r="AJ12" s="100">
        <v>25438603.34943563</v>
      </c>
      <c r="AK12" s="100">
        <v>15731025.073377598</v>
      </c>
      <c r="AL12" s="100">
        <v>151534282.64916804</v>
      </c>
      <c r="AM12" s="100">
        <v>10027681.41591425</v>
      </c>
      <c r="AN12" s="100">
        <v>9041266.527952923</v>
      </c>
      <c r="AO12" s="100">
        <v>9581442.90805979</v>
      </c>
      <c r="AP12" s="100">
        <v>7711184.349039898</v>
      </c>
      <c r="AQ12" s="100">
        <v>9549257.518299272</v>
      </c>
      <c r="AR12" s="100">
        <v>108519933.4963233</v>
      </c>
      <c r="AS12" s="101">
        <f t="shared" si="3"/>
        <v>425491953.50572956</v>
      </c>
      <c r="AT12" s="102"/>
      <c r="AU12" s="99">
        <v>0</v>
      </c>
      <c r="AV12" s="100">
        <v>0</v>
      </c>
      <c r="AW12" s="100">
        <v>0</v>
      </c>
      <c r="AX12" s="100">
        <v>0</v>
      </c>
      <c r="AY12" s="100">
        <v>0</v>
      </c>
      <c r="AZ12" s="100">
        <v>0</v>
      </c>
      <c r="BA12" s="100">
        <v>0</v>
      </c>
      <c r="BB12" s="100">
        <v>0</v>
      </c>
      <c r="BC12" s="100">
        <v>0</v>
      </c>
      <c r="BD12" s="100">
        <v>0</v>
      </c>
      <c r="BE12" s="100">
        <v>0</v>
      </c>
      <c r="BF12" s="100">
        <v>0</v>
      </c>
      <c r="BG12" s="100">
        <v>0</v>
      </c>
      <c r="BH12" s="101">
        <f t="shared" si="4"/>
        <v>0</v>
      </c>
    </row>
    <row r="13" spans="1:60" s="2" customFormat="1" ht="12.75">
      <c r="A13" s="2" t="s">
        <v>14</v>
      </c>
      <c r="B13" s="99">
        <f t="shared" si="0"/>
        <v>0</v>
      </c>
      <c r="C13" s="100">
        <f t="shared" si="0"/>
        <v>0</v>
      </c>
      <c r="D13" s="100">
        <f t="shared" si="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0">
        <f t="shared" si="0"/>
        <v>0</v>
      </c>
      <c r="O13" s="101">
        <f t="shared" si="1"/>
        <v>0</v>
      </c>
      <c r="P13" s="102"/>
      <c r="Q13" s="99">
        <v>0</v>
      </c>
      <c r="R13" s="100">
        <v>0</v>
      </c>
      <c r="S13" s="100">
        <v>0</v>
      </c>
      <c r="T13" s="100">
        <v>0</v>
      </c>
      <c r="U13" s="100">
        <v>0</v>
      </c>
      <c r="V13" s="100">
        <v>0</v>
      </c>
      <c r="W13" s="100">
        <v>0</v>
      </c>
      <c r="X13" s="100">
        <v>0</v>
      </c>
      <c r="Y13" s="100">
        <v>0</v>
      </c>
      <c r="Z13" s="100">
        <v>0</v>
      </c>
      <c r="AA13" s="100">
        <v>0</v>
      </c>
      <c r="AB13" s="100">
        <v>0</v>
      </c>
      <c r="AC13" s="100">
        <v>0</v>
      </c>
      <c r="AD13" s="101">
        <f t="shared" si="2"/>
        <v>0</v>
      </c>
      <c r="AE13" s="102"/>
      <c r="AF13" s="99">
        <v>0</v>
      </c>
      <c r="AG13" s="100">
        <v>0</v>
      </c>
      <c r="AH13" s="100">
        <v>0</v>
      </c>
      <c r="AI13" s="100">
        <v>0</v>
      </c>
      <c r="AJ13" s="100">
        <v>0</v>
      </c>
      <c r="AK13" s="100">
        <v>0</v>
      </c>
      <c r="AL13" s="100">
        <v>0</v>
      </c>
      <c r="AM13" s="100">
        <v>0</v>
      </c>
      <c r="AN13" s="100">
        <v>0</v>
      </c>
      <c r="AO13" s="100">
        <v>0</v>
      </c>
      <c r="AP13" s="100">
        <v>0</v>
      </c>
      <c r="AQ13" s="100">
        <v>0</v>
      </c>
      <c r="AR13" s="100">
        <v>0</v>
      </c>
      <c r="AS13" s="101">
        <f t="shared" si="3"/>
        <v>0</v>
      </c>
      <c r="AT13" s="102"/>
      <c r="AU13" s="99">
        <v>0</v>
      </c>
      <c r="AV13" s="100">
        <v>0</v>
      </c>
      <c r="AW13" s="100">
        <v>0</v>
      </c>
      <c r="AX13" s="100">
        <v>0</v>
      </c>
      <c r="AY13" s="100">
        <v>0</v>
      </c>
      <c r="AZ13" s="100">
        <v>0</v>
      </c>
      <c r="BA13" s="100">
        <v>0</v>
      </c>
      <c r="BB13" s="100">
        <v>0</v>
      </c>
      <c r="BC13" s="100">
        <v>0</v>
      </c>
      <c r="BD13" s="100">
        <v>0</v>
      </c>
      <c r="BE13" s="100">
        <v>0</v>
      </c>
      <c r="BF13" s="100">
        <v>0</v>
      </c>
      <c r="BG13" s="100">
        <v>0</v>
      </c>
      <c r="BH13" s="101">
        <f t="shared" si="4"/>
        <v>0</v>
      </c>
    </row>
    <row r="14" spans="1:60" s="2" customFormat="1" ht="12.75">
      <c r="A14" s="2" t="s">
        <v>15</v>
      </c>
      <c r="B14" s="99">
        <f t="shared" si="0"/>
        <v>0</v>
      </c>
      <c r="C14" s="100">
        <f t="shared" si="0"/>
        <v>0</v>
      </c>
      <c r="D14" s="100">
        <f t="shared" si="0"/>
        <v>0</v>
      </c>
      <c r="E14" s="100">
        <f t="shared" si="0"/>
        <v>0</v>
      </c>
      <c r="F14" s="100">
        <f t="shared" si="0"/>
        <v>0</v>
      </c>
      <c r="G14" s="100">
        <f t="shared" si="0"/>
        <v>0</v>
      </c>
      <c r="H14" s="100">
        <f t="shared" si="0"/>
        <v>0</v>
      </c>
      <c r="I14" s="100">
        <f t="shared" si="0"/>
        <v>0</v>
      </c>
      <c r="J14" s="100">
        <f t="shared" si="0"/>
        <v>0</v>
      </c>
      <c r="K14" s="100">
        <f t="shared" si="0"/>
        <v>0</v>
      </c>
      <c r="L14" s="100">
        <f t="shared" si="0"/>
        <v>0</v>
      </c>
      <c r="M14" s="100">
        <f t="shared" si="0"/>
        <v>0</v>
      </c>
      <c r="N14" s="100">
        <f t="shared" si="0"/>
        <v>0</v>
      </c>
      <c r="O14" s="101">
        <f t="shared" si="1"/>
        <v>0</v>
      </c>
      <c r="P14" s="102"/>
      <c r="Q14" s="99">
        <v>0</v>
      </c>
      <c r="R14" s="100">
        <v>0</v>
      </c>
      <c r="S14" s="100">
        <v>0</v>
      </c>
      <c r="T14" s="100">
        <v>0</v>
      </c>
      <c r="U14" s="100">
        <v>0</v>
      </c>
      <c r="V14" s="100">
        <v>0</v>
      </c>
      <c r="W14" s="100">
        <v>0</v>
      </c>
      <c r="X14" s="100">
        <v>0</v>
      </c>
      <c r="Y14" s="100">
        <v>0</v>
      </c>
      <c r="Z14" s="100">
        <v>0</v>
      </c>
      <c r="AA14" s="100">
        <v>0</v>
      </c>
      <c r="AB14" s="100">
        <v>0</v>
      </c>
      <c r="AC14" s="100">
        <v>0</v>
      </c>
      <c r="AD14" s="101">
        <f t="shared" si="2"/>
        <v>0</v>
      </c>
      <c r="AE14" s="102"/>
      <c r="AF14" s="99">
        <v>0</v>
      </c>
      <c r="AG14" s="100">
        <v>0</v>
      </c>
      <c r="AH14" s="100">
        <v>0</v>
      </c>
      <c r="AI14" s="100">
        <v>0</v>
      </c>
      <c r="AJ14" s="100">
        <v>0</v>
      </c>
      <c r="AK14" s="100">
        <v>0</v>
      </c>
      <c r="AL14" s="100">
        <v>0</v>
      </c>
      <c r="AM14" s="100">
        <v>0</v>
      </c>
      <c r="AN14" s="100">
        <v>0</v>
      </c>
      <c r="AO14" s="100">
        <v>0</v>
      </c>
      <c r="AP14" s="100">
        <v>0</v>
      </c>
      <c r="AQ14" s="100">
        <v>0</v>
      </c>
      <c r="AR14" s="100">
        <v>0</v>
      </c>
      <c r="AS14" s="101">
        <f t="shared" si="3"/>
        <v>0</v>
      </c>
      <c r="AT14" s="102"/>
      <c r="AU14" s="99">
        <v>0</v>
      </c>
      <c r="AV14" s="100">
        <v>0</v>
      </c>
      <c r="AW14" s="100">
        <v>0</v>
      </c>
      <c r="AX14" s="100">
        <v>0</v>
      </c>
      <c r="AY14" s="100">
        <v>0</v>
      </c>
      <c r="AZ14" s="100">
        <v>0</v>
      </c>
      <c r="BA14" s="100">
        <v>0</v>
      </c>
      <c r="BB14" s="100">
        <v>0</v>
      </c>
      <c r="BC14" s="100">
        <v>0</v>
      </c>
      <c r="BD14" s="100">
        <v>0</v>
      </c>
      <c r="BE14" s="100">
        <v>0</v>
      </c>
      <c r="BF14" s="100">
        <v>0</v>
      </c>
      <c r="BG14" s="100">
        <v>0</v>
      </c>
      <c r="BH14" s="101">
        <f t="shared" si="4"/>
        <v>0</v>
      </c>
    </row>
    <row r="15" spans="1:60" s="2" customFormat="1" ht="12.75">
      <c r="A15" s="2" t="s">
        <v>17</v>
      </c>
      <c r="B15" s="99">
        <f t="shared" si="0"/>
        <v>473295</v>
      </c>
      <c r="C15" s="100">
        <f t="shared" si="0"/>
        <v>0</v>
      </c>
      <c r="D15" s="100">
        <f t="shared" si="0"/>
        <v>503812</v>
      </c>
      <c r="E15" s="100">
        <f t="shared" si="0"/>
        <v>254029.65</v>
      </c>
      <c r="F15" s="100">
        <f t="shared" si="0"/>
        <v>379337.7688349999</v>
      </c>
      <c r="G15" s="100">
        <f t="shared" si="0"/>
        <v>150913.26426285983</v>
      </c>
      <c r="H15" s="100">
        <f t="shared" si="0"/>
        <v>2854867.168396676</v>
      </c>
      <c r="I15" s="100">
        <f t="shared" si="0"/>
        <v>223580.21999999997</v>
      </c>
      <c r="J15" s="100">
        <f t="shared" si="0"/>
        <v>167525</v>
      </c>
      <c r="K15" s="100">
        <f t="shared" si="0"/>
        <v>195659.41653495125</v>
      </c>
      <c r="L15" s="100">
        <f t="shared" si="0"/>
        <v>146053</v>
      </c>
      <c r="M15" s="100">
        <f t="shared" si="0"/>
        <v>190879.46000000002</v>
      </c>
      <c r="N15" s="100">
        <f t="shared" si="0"/>
        <v>2104125.9639027226</v>
      </c>
      <c r="O15" s="101">
        <f t="shared" si="1"/>
        <v>7644077.9119322095</v>
      </c>
      <c r="P15" s="102"/>
      <c r="Q15" s="99">
        <v>210353.33333333328</v>
      </c>
      <c r="R15" s="100">
        <v>0</v>
      </c>
      <c r="S15" s="100">
        <v>209389.1111111111</v>
      </c>
      <c r="T15" s="100">
        <v>180878.65</v>
      </c>
      <c r="U15" s="100">
        <v>197890.44725999996</v>
      </c>
      <c r="V15" s="100">
        <v>57593.450783493245</v>
      </c>
      <c r="W15" s="100">
        <v>1240628.5192874114</v>
      </c>
      <c r="X15" s="100">
        <v>99368.98666666665</v>
      </c>
      <c r="Y15" s="100">
        <v>83080</v>
      </c>
      <c r="Z15" s="100">
        <v>99875.4682599772</v>
      </c>
      <c r="AA15" s="100">
        <v>79920.31335092381</v>
      </c>
      <c r="AB15" s="100">
        <v>99670.23284978137</v>
      </c>
      <c r="AC15" s="100">
        <v>1067604.0227691361</v>
      </c>
      <c r="AD15" s="101">
        <f t="shared" si="2"/>
        <v>3626252.535671834</v>
      </c>
      <c r="AE15" s="102"/>
      <c r="AF15" s="99">
        <v>262941.6666666667</v>
      </c>
      <c r="AG15" s="100">
        <v>0</v>
      </c>
      <c r="AH15" s="100">
        <v>294422.8888888889</v>
      </c>
      <c r="AI15" s="100">
        <v>73151</v>
      </c>
      <c r="AJ15" s="100">
        <v>162080.32157499995</v>
      </c>
      <c r="AK15" s="100">
        <v>71991.81347936657</v>
      </c>
      <c r="AL15" s="100">
        <v>1550785.6491092644</v>
      </c>
      <c r="AM15" s="100">
        <v>124211.23333333334</v>
      </c>
      <c r="AN15" s="100">
        <v>84445</v>
      </c>
      <c r="AO15" s="100">
        <v>95783.94827497403</v>
      </c>
      <c r="AP15" s="100">
        <v>66132.68664907619</v>
      </c>
      <c r="AQ15" s="100">
        <v>91209.22715021863</v>
      </c>
      <c r="AR15" s="100">
        <v>1036521.9411335866</v>
      </c>
      <c r="AS15" s="101">
        <f t="shared" si="3"/>
        <v>3913677.3762603756</v>
      </c>
      <c r="AT15" s="102"/>
      <c r="AU15" s="99">
        <v>0</v>
      </c>
      <c r="AV15" s="100">
        <v>0</v>
      </c>
      <c r="AW15" s="100">
        <v>0</v>
      </c>
      <c r="AX15" s="100">
        <v>0</v>
      </c>
      <c r="AY15" s="100">
        <v>19367</v>
      </c>
      <c r="AZ15" s="100">
        <v>21328</v>
      </c>
      <c r="BA15" s="100">
        <v>63453</v>
      </c>
      <c r="BB15" s="100">
        <v>0</v>
      </c>
      <c r="BC15" s="100">
        <v>0</v>
      </c>
      <c r="BD15" s="100">
        <v>0</v>
      </c>
      <c r="BE15" s="100">
        <v>0</v>
      </c>
      <c r="BF15" s="100">
        <v>0</v>
      </c>
      <c r="BG15" s="100">
        <v>0</v>
      </c>
      <c r="BH15" s="101">
        <f t="shared" si="4"/>
        <v>104148</v>
      </c>
    </row>
    <row r="16" spans="1:60" s="2" customFormat="1" ht="12.75">
      <c r="A16" s="2" t="s">
        <v>331</v>
      </c>
      <c r="B16" s="99">
        <f t="shared" si="0"/>
        <v>0</v>
      </c>
      <c r="C16" s="100">
        <f t="shared" si="0"/>
        <v>0</v>
      </c>
      <c r="D16" s="100">
        <f t="shared" si="0"/>
        <v>0</v>
      </c>
      <c r="E16" s="100">
        <f t="shared" si="0"/>
        <v>0</v>
      </c>
      <c r="F16" s="100">
        <f t="shared" si="0"/>
        <v>0</v>
      </c>
      <c r="G16" s="100">
        <f t="shared" si="0"/>
        <v>0</v>
      </c>
      <c r="H16" s="100">
        <f t="shared" si="0"/>
        <v>0</v>
      </c>
      <c r="I16" s="100">
        <f t="shared" si="0"/>
        <v>0</v>
      </c>
      <c r="J16" s="100">
        <f t="shared" si="0"/>
        <v>0</v>
      </c>
      <c r="K16" s="100">
        <f t="shared" si="0"/>
        <v>0</v>
      </c>
      <c r="L16" s="100">
        <f t="shared" si="0"/>
        <v>0</v>
      </c>
      <c r="M16" s="100">
        <f t="shared" si="0"/>
        <v>0</v>
      </c>
      <c r="N16" s="100">
        <f t="shared" si="0"/>
        <v>0</v>
      </c>
      <c r="O16" s="101">
        <f t="shared" si="1"/>
        <v>0</v>
      </c>
      <c r="P16" s="102"/>
      <c r="Q16" s="99">
        <v>0</v>
      </c>
      <c r="R16" s="100">
        <v>0</v>
      </c>
      <c r="S16" s="100">
        <v>0</v>
      </c>
      <c r="T16" s="100">
        <v>0</v>
      </c>
      <c r="U16" s="100">
        <v>0</v>
      </c>
      <c r="V16" s="100">
        <v>0</v>
      </c>
      <c r="W16" s="100">
        <v>0</v>
      </c>
      <c r="X16" s="100">
        <v>0</v>
      </c>
      <c r="Y16" s="100">
        <v>0</v>
      </c>
      <c r="Z16" s="100">
        <v>0</v>
      </c>
      <c r="AA16" s="100">
        <v>0</v>
      </c>
      <c r="AB16" s="100">
        <v>0</v>
      </c>
      <c r="AC16" s="100">
        <v>0</v>
      </c>
      <c r="AD16" s="101">
        <f t="shared" si="2"/>
        <v>0</v>
      </c>
      <c r="AE16" s="102"/>
      <c r="AF16" s="99">
        <v>0</v>
      </c>
      <c r="AG16" s="100">
        <v>0</v>
      </c>
      <c r="AH16" s="100">
        <v>0</v>
      </c>
      <c r="AI16" s="100">
        <v>0</v>
      </c>
      <c r="AJ16" s="100">
        <v>0</v>
      </c>
      <c r="AK16" s="100">
        <v>0</v>
      </c>
      <c r="AL16" s="100">
        <v>0</v>
      </c>
      <c r="AM16" s="100">
        <v>0</v>
      </c>
      <c r="AN16" s="100">
        <v>0</v>
      </c>
      <c r="AO16" s="100">
        <v>0</v>
      </c>
      <c r="AP16" s="100">
        <v>0</v>
      </c>
      <c r="AQ16" s="100">
        <v>0</v>
      </c>
      <c r="AR16" s="100">
        <v>0</v>
      </c>
      <c r="AS16" s="101">
        <f t="shared" si="3"/>
        <v>0</v>
      </c>
      <c r="AT16" s="102"/>
      <c r="AU16" s="99">
        <v>0</v>
      </c>
      <c r="AV16" s="100">
        <v>0</v>
      </c>
      <c r="AW16" s="100">
        <v>0</v>
      </c>
      <c r="AX16" s="100">
        <v>0</v>
      </c>
      <c r="AY16" s="100">
        <v>0</v>
      </c>
      <c r="AZ16" s="100">
        <v>0</v>
      </c>
      <c r="BA16" s="100">
        <v>0</v>
      </c>
      <c r="BB16" s="100">
        <v>0</v>
      </c>
      <c r="BC16" s="100">
        <v>0</v>
      </c>
      <c r="BD16" s="100">
        <v>0</v>
      </c>
      <c r="BE16" s="100">
        <v>0</v>
      </c>
      <c r="BF16" s="100">
        <v>0</v>
      </c>
      <c r="BG16" s="100">
        <v>0</v>
      </c>
      <c r="BH16" s="101">
        <f t="shared" si="4"/>
        <v>0</v>
      </c>
    </row>
    <row r="17" spans="1:60" s="2" customFormat="1" ht="12.75">
      <c r="A17" s="2" t="s">
        <v>21</v>
      </c>
      <c r="B17" s="99">
        <f t="shared" si="0"/>
        <v>6300354</v>
      </c>
      <c r="C17" s="100">
        <f t="shared" si="0"/>
        <v>0</v>
      </c>
      <c r="D17" s="100">
        <f t="shared" si="0"/>
        <v>18176441</v>
      </c>
      <c r="E17" s="100">
        <f t="shared" si="0"/>
        <v>5452349.319999999</v>
      </c>
      <c r="F17" s="100">
        <f t="shared" si="0"/>
        <v>5046166</v>
      </c>
      <c r="G17" s="100">
        <f t="shared" si="0"/>
        <v>8626996.85560836</v>
      </c>
      <c r="H17" s="100">
        <f t="shared" si="0"/>
        <v>73610170.64340816</v>
      </c>
      <c r="I17" s="100">
        <f t="shared" si="0"/>
        <v>5306274.09</v>
      </c>
      <c r="J17" s="100">
        <f t="shared" si="0"/>
        <v>4460072</v>
      </c>
      <c r="K17" s="100">
        <f t="shared" si="0"/>
        <v>5019916.050311033</v>
      </c>
      <c r="L17" s="100">
        <f t="shared" si="0"/>
        <v>5587568</v>
      </c>
      <c r="M17" s="100">
        <f t="shared" si="0"/>
        <v>4861096.82</v>
      </c>
      <c r="N17" s="100">
        <f t="shared" si="0"/>
        <v>54439576.38842958</v>
      </c>
      <c r="O17" s="101">
        <f t="shared" si="1"/>
        <v>196886981.16775712</v>
      </c>
      <c r="P17" s="102"/>
      <c r="Q17" s="99">
        <v>2946520.440165062</v>
      </c>
      <c r="R17" s="100">
        <v>0</v>
      </c>
      <c r="S17" s="100">
        <v>8397987.426409904</v>
      </c>
      <c r="T17" s="100">
        <v>3892357.181072902</v>
      </c>
      <c r="U17" s="100">
        <v>2359967.592847318</v>
      </c>
      <c r="V17" s="100">
        <v>4034634.017753566</v>
      </c>
      <c r="W17" s="100">
        <v>34425664.3999433</v>
      </c>
      <c r="X17" s="100">
        <v>2481613.7422283357</v>
      </c>
      <c r="Y17" s="100">
        <v>2290562.755158184</v>
      </c>
      <c r="Z17" s="100">
        <v>2550056.8999422686</v>
      </c>
      <c r="AA17" s="100">
        <v>2774663.6087121745</v>
      </c>
      <c r="AB17" s="100">
        <v>2426830.113092429</v>
      </c>
      <c r="AC17" s="100">
        <v>26774682.955867715</v>
      </c>
      <c r="AD17" s="101">
        <f t="shared" si="2"/>
        <v>95355541.13319317</v>
      </c>
      <c r="AE17" s="102"/>
      <c r="AF17" s="99">
        <v>3353833.5598349376</v>
      </c>
      <c r="AG17" s="100">
        <v>0</v>
      </c>
      <c r="AH17" s="100">
        <v>9778453.573590096</v>
      </c>
      <c r="AI17" s="100">
        <v>1559992.1389270974</v>
      </c>
      <c r="AJ17" s="100">
        <v>2686198.407152682</v>
      </c>
      <c r="AK17" s="100">
        <v>4592362.837854794</v>
      </c>
      <c r="AL17" s="100">
        <v>39184506.243464865</v>
      </c>
      <c r="AM17" s="100">
        <v>2824660.347771664</v>
      </c>
      <c r="AN17" s="100">
        <v>2169509.2448418154</v>
      </c>
      <c r="AO17" s="100">
        <v>2469859.1503687636</v>
      </c>
      <c r="AP17" s="100">
        <v>2812904.391287825</v>
      </c>
      <c r="AQ17" s="100">
        <v>2434266.706907571</v>
      </c>
      <c r="AR17" s="100">
        <v>27664893.432561863</v>
      </c>
      <c r="AS17" s="101">
        <f t="shared" si="3"/>
        <v>101531440.03456396</v>
      </c>
      <c r="AT17" s="102"/>
      <c r="AU17" s="99">
        <v>0</v>
      </c>
      <c r="AV17" s="100">
        <v>0</v>
      </c>
      <c r="AW17" s="100">
        <v>0</v>
      </c>
      <c r="AX17" s="100">
        <v>0</v>
      </c>
      <c r="AY17" s="100">
        <v>0</v>
      </c>
      <c r="AZ17" s="100">
        <v>0</v>
      </c>
      <c r="BA17" s="100">
        <v>0</v>
      </c>
      <c r="BB17" s="100">
        <v>0</v>
      </c>
      <c r="BC17" s="100">
        <v>0</v>
      </c>
      <c r="BD17" s="100">
        <v>0</v>
      </c>
      <c r="BE17" s="100">
        <v>0</v>
      </c>
      <c r="BF17" s="100">
        <v>0</v>
      </c>
      <c r="BG17" s="100">
        <v>0</v>
      </c>
      <c r="BH17" s="101">
        <f t="shared" si="4"/>
        <v>0</v>
      </c>
    </row>
    <row r="18" spans="1:60" s="2" customFormat="1" ht="12.75">
      <c r="A18" s="2" t="s">
        <v>23</v>
      </c>
      <c r="B18" s="99">
        <f t="shared" si="0"/>
        <v>2521857</v>
      </c>
      <c r="C18" s="100">
        <f t="shared" si="0"/>
        <v>0</v>
      </c>
      <c r="D18" s="100">
        <f t="shared" si="0"/>
        <v>891566</v>
      </c>
      <c r="E18" s="100">
        <f t="shared" si="0"/>
        <v>3863099.49</v>
      </c>
      <c r="F18" s="100">
        <f t="shared" si="0"/>
        <v>1489014.53406</v>
      </c>
      <c r="G18" s="100">
        <f t="shared" si="0"/>
        <v>2266975.012808402</v>
      </c>
      <c r="H18" s="100">
        <f t="shared" si="0"/>
        <v>19764339.666880317</v>
      </c>
      <c r="I18" s="100">
        <f t="shared" si="0"/>
        <v>1341364.77</v>
      </c>
      <c r="J18" s="100">
        <f t="shared" si="0"/>
        <v>1011306</v>
      </c>
      <c r="K18" s="100">
        <f t="shared" si="0"/>
        <v>1238617.679304358</v>
      </c>
      <c r="L18" s="100">
        <f t="shared" si="0"/>
        <v>1494225</v>
      </c>
      <c r="M18" s="100">
        <f t="shared" si="0"/>
        <v>1215074.5899999999</v>
      </c>
      <c r="N18" s="100">
        <f t="shared" si="0"/>
        <v>13447296.273995085</v>
      </c>
      <c r="O18" s="101">
        <f t="shared" si="1"/>
        <v>50544736.017048165</v>
      </c>
      <c r="P18" s="102"/>
      <c r="Q18" s="99">
        <v>1231604.5813953488</v>
      </c>
      <c r="R18" s="100">
        <v>0</v>
      </c>
      <c r="S18" s="100">
        <v>415712.32558139536</v>
      </c>
      <c r="T18" s="100">
        <v>2482410.0713953488</v>
      </c>
      <c r="U18" s="100">
        <v>1131573.3845409302</v>
      </c>
      <c r="V18" s="100">
        <v>1107072.6341622428</v>
      </c>
      <c r="W18" s="100">
        <v>8512233.11638341</v>
      </c>
      <c r="X18" s="100">
        <v>655085.1202325581</v>
      </c>
      <c r="Y18" s="100">
        <v>573269.6279069767</v>
      </c>
      <c r="Z18" s="100">
        <v>676857.0772219318</v>
      </c>
      <c r="AA18" s="100">
        <v>789094.7115635277</v>
      </c>
      <c r="AB18" s="100">
        <v>655514.7704515895</v>
      </c>
      <c r="AC18" s="100">
        <v>7088320.998228872</v>
      </c>
      <c r="AD18" s="101">
        <f t="shared" si="2"/>
        <v>25318748.419064127</v>
      </c>
      <c r="AE18" s="102"/>
      <c r="AF18" s="99">
        <v>1290252.4186046512</v>
      </c>
      <c r="AG18" s="100">
        <v>0</v>
      </c>
      <c r="AH18" s="100">
        <v>475853.67441860464</v>
      </c>
      <c r="AI18" s="100">
        <v>1380689.4186046512</v>
      </c>
      <c r="AJ18" s="100">
        <v>357441.14951906976</v>
      </c>
      <c r="AK18" s="100">
        <v>1159790.3786461593</v>
      </c>
      <c r="AL18" s="100">
        <v>8917577.550496906</v>
      </c>
      <c r="AM18" s="100">
        <v>686279.6497674419</v>
      </c>
      <c r="AN18" s="100">
        <v>438036.37209302327</v>
      </c>
      <c r="AO18" s="100">
        <v>561760.6020824264</v>
      </c>
      <c r="AP18" s="100">
        <v>705130.2884364722</v>
      </c>
      <c r="AQ18" s="100">
        <v>559559.8195484105</v>
      </c>
      <c r="AR18" s="100">
        <v>6358975.2757662125</v>
      </c>
      <c r="AS18" s="101">
        <f t="shared" si="3"/>
        <v>22891346.59798403</v>
      </c>
      <c r="AT18" s="102"/>
      <c r="AU18" s="99">
        <v>0</v>
      </c>
      <c r="AV18" s="100">
        <v>0</v>
      </c>
      <c r="AW18" s="100">
        <v>0</v>
      </c>
      <c r="AX18" s="100">
        <v>0</v>
      </c>
      <c r="AY18" s="100">
        <v>0</v>
      </c>
      <c r="AZ18" s="100">
        <v>112</v>
      </c>
      <c r="BA18" s="100">
        <v>2334529</v>
      </c>
      <c r="BB18" s="100">
        <v>0</v>
      </c>
      <c r="BC18" s="100">
        <v>0</v>
      </c>
      <c r="BD18" s="100">
        <v>0</v>
      </c>
      <c r="BE18" s="100">
        <v>0</v>
      </c>
      <c r="BF18" s="100">
        <v>0</v>
      </c>
      <c r="BG18" s="100">
        <v>0</v>
      </c>
      <c r="BH18" s="101">
        <f t="shared" si="4"/>
        <v>2334641</v>
      </c>
    </row>
    <row r="19" spans="1:60" s="2" customFormat="1" ht="12.75">
      <c r="A19" s="2" t="s">
        <v>24</v>
      </c>
      <c r="B19" s="99">
        <f t="shared" si="0"/>
        <v>1338635</v>
      </c>
      <c r="C19" s="100">
        <f t="shared" si="0"/>
        <v>0</v>
      </c>
      <c r="D19" s="100">
        <f t="shared" si="0"/>
        <v>1926142</v>
      </c>
      <c r="E19" s="100">
        <f t="shared" si="0"/>
        <v>2975668.69</v>
      </c>
      <c r="F19" s="100">
        <f t="shared" si="0"/>
        <v>1270221.6081700004</v>
      </c>
      <c r="G19" s="100">
        <f t="shared" si="0"/>
        <v>1966069.8583669814</v>
      </c>
      <c r="H19" s="100">
        <f t="shared" si="0"/>
        <v>15555853.32740012</v>
      </c>
      <c r="I19" s="100">
        <f t="shared" si="0"/>
        <v>1112140.94</v>
      </c>
      <c r="J19" s="100">
        <f t="shared" si="0"/>
        <v>975938</v>
      </c>
      <c r="K19" s="100">
        <f t="shared" si="0"/>
        <v>1031288.7568958019</v>
      </c>
      <c r="L19" s="100">
        <f t="shared" si="0"/>
        <v>973584</v>
      </c>
      <c r="M19" s="100">
        <f t="shared" si="0"/>
        <v>1008083.485</v>
      </c>
      <c r="N19" s="100">
        <f t="shared" si="0"/>
        <v>11345417.134006586</v>
      </c>
      <c r="O19" s="101">
        <f t="shared" si="1"/>
        <v>41479042.79983949</v>
      </c>
      <c r="P19" s="102"/>
      <c r="Q19" s="99">
        <v>808396.461038961</v>
      </c>
      <c r="R19" s="100">
        <v>0</v>
      </c>
      <c r="S19" s="100">
        <v>1116305.344155844</v>
      </c>
      <c r="T19" s="100">
        <v>1852945.8848051946</v>
      </c>
      <c r="U19" s="100">
        <v>887349.60363513</v>
      </c>
      <c r="V19" s="100">
        <v>1187301.9274553847</v>
      </c>
      <c r="W19" s="100">
        <v>9394119.217196176</v>
      </c>
      <c r="X19" s="100">
        <v>671617.5806493507</v>
      </c>
      <c r="Y19" s="100">
        <v>611608.7662337662</v>
      </c>
      <c r="Z19" s="100">
        <v>641720.6176636637</v>
      </c>
      <c r="AA19" s="100">
        <v>597287.0630802993</v>
      </c>
      <c r="AB19" s="100">
        <v>616634.2570162859</v>
      </c>
      <c r="AC19" s="100">
        <v>6896692.897542339</v>
      </c>
      <c r="AD19" s="101">
        <f t="shared" si="2"/>
        <v>25281979.620472394</v>
      </c>
      <c r="AE19" s="102"/>
      <c r="AF19" s="99">
        <v>530238.538961039</v>
      </c>
      <c r="AG19" s="100">
        <v>0</v>
      </c>
      <c r="AH19" s="100">
        <v>809836.6558441559</v>
      </c>
      <c r="AI19" s="100">
        <v>1122722.8051948054</v>
      </c>
      <c r="AJ19" s="100">
        <v>382872.0045348703</v>
      </c>
      <c r="AK19" s="100">
        <v>778767.9309115966</v>
      </c>
      <c r="AL19" s="100">
        <v>6161734.110203944</v>
      </c>
      <c r="AM19" s="100">
        <v>440523.3593506494</v>
      </c>
      <c r="AN19" s="100">
        <v>364329.2337662338</v>
      </c>
      <c r="AO19" s="100">
        <v>389568.1392321382</v>
      </c>
      <c r="AP19" s="100">
        <v>376296.93691970076</v>
      </c>
      <c r="AQ19" s="100">
        <v>391449.2279837141</v>
      </c>
      <c r="AR19" s="100">
        <v>4448724.236464247</v>
      </c>
      <c r="AS19" s="101">
        <f t="shared" si="3"/>
        <v>16197063.179367095</v>
      </c>
      <c r="AT19" s="102"/>
      <c r="AU19" s="99">
        <v>0</v>
      </c>
      <c r="AV19" s="100">
        <v>0</v>
      </c>
      <c r="AW19" s="100">
        <v>0</v>
      </c>
      <c r="AX19" s="100">
        <v>0</v>
      </c>
      <c r="AY19" s="100">
        <v>0</v>
      </c>
      <c r="AZ19" s="100">
        <v>0</v>
      </c>
      <c r="BA19" s="100">
        <v>0</v>
      </c>
      <c r="BB19" s="100">
        <v>0</v>
      </c>
      <c r="BC19" s="100">
        <v>0</v>
      </c>
      <c r="BD19" s="100">
        <v>0</v>
      </c>
      <c r="BE19" s="100">
        <v>0</v>
      </c>
      <c r="BF19" s="100">
        <v>0</v>
      </c>
      <c r="BG19" s="100">
        <v>0</v>
      </c>
      <c r="BH19" s="101">
        <f t="shared" si="4"/>
        <v>0</v>
      </c>
    </row>
    <row r="20" spans="1:60" s="2" customFormat="1" ht="12.75">
      <c r="A20" s="2" t="s">
        <v>26</v>
      </c>
      <c r="B20" s="99">
        <f t="shared" si="0"/>
        <v>430101</v>
      </c>
      <c r="C20" s="100">
        <f t="shared" si="0"/>
        <v>0</v>
      </c>
      <c r="D20" s="100">
        <f t="shared" si="0"/>
        <v>1417634.9999999998</v>
      </c>
      <c r="E20" s="100">
        <f t="shared" si="0"/>
        <v>331701.04</v>
      </c>
      <c r="F20" s="100">
        <f t="shared" si="0"/>
        <v>422973.79387999984</v>
      </c>
      <c r="G20" s="100">
        <f t="shared" si="0"/>
        <v>649436.0077555145</v>
      </c>
      <c r="H20" s="100">
        <f t="shared" si="0"/>
        <v>5659765.859773291</v>
      </c>
      <c r="I20" s="100">
        <f t="shared" si="0"/>
        <v>404673.52</v>
      </c>
      <c r="J20" s="100">
        <f t="shared" si="0"/>
        <v>342630</v>
      </c>
      <c r="K20" s="100">
        <f t="shared" si="0"/>
        <v>376320.0157289907</v>
      </c>
      <c r="L20" s="100">
        <f t="shared" si="0"/>
        <v>517361</v>
      </c>
      <c r="M20" s="100">
        <f t="shared" si="0"/>
        <v>376698.04000000004</v>
      </c>
      <c r="N20" s="100">
        <f t="shared" si="0"/>
        <v>4218574.095507292</v>
      </c>
      <c r="O20" s="101">
        <f t="shared" si="1"/>
        <v>15147869.37264509</v>
      </c>
      <c r="P20" s="102"/>
      <c r="Q20" s="99">
        <v>199689.75</v>
      </c>
      <c r="R20" s="100">
        <v>0</v>
      </c>
      <c r="S20" s="100">
        <v>652770.3928571427</v>
      </c>
      <c r="T20" s="100">
        <v>265999.54</v>
      </c>
      <c r="U20" s="100">
        <v>303744.7435871428</v>
      </c>
      <c r="V20" s="100">
        <v>301523.86074363167</v>
      </c>
      <c r="W20" s="100">
        <v>2627748.434894742</v>
      </c>
      <c r="X20" s="100">
        <v>187884.13428571427</v>
      </c>
      <c r="Y20" s="100">
        <v>173473.92857142855</v>
      </c>
      <c r="Z20" s="100">
        <v>184817.02202983983</v>
      </c>
      <c r="AA20" s="100">
        <v>179755.86402222957</v>
      </c>
      <c r="AB20" s="100">
        <v>186310.60975985133</v>
      </c>
      <c r="AC20" s="100">
        <v>2054861.9369304057</v>
      </c>
      <c r="AD20" s="101">
        <f t="shared" si="2"/>
        <v>7318580.217682129</v>
      </c>
      <c r="AE20" s="102"/>
      <c r="AF20" s="99">
        <v>230411.25</v>
      </c>
      <c r="AG20" s="100">
        <v>0</v>
      </c>
      <c r="AH20" s="100">
        <v>764864.607142857</v>
      </c>
      <c r="AI20" s="100">
        <v>65701.5</v>
      </c>
      <c r="AJ20" s="100">
        <v>119229.05029285706</v>
      </c>
      <c r="AK20" s="100">
        <v>347912.14701188274</v>
      </c>
      <c r="AL20" s="100">
        <v>3032017.424878549</v>
      </c>
      <c r="AM20" s="100">
        <v>216789.38571428572</v>
      </c>
      <c r="AN20" s="100">
        <v>169156.07142857142</v>
      </c>
      <c r="AO20" s="100">
        <v>191502.9936991509</v>
      </c>
      <c r="AP20" s="100">
        <v>337605.13597777043</v>
      </c>
      <c r="AQ20" s="100">
        <v>190387.43024014868</v>
      </c>
      <c r="AR20" s="100">
        <v>2163712.158576886</v>
      </c>
      <c r="AS20" s="101">
        <f t="shared" si="3"/>
        <v>7829289.15496296</v>
      </c>
      <c r="AT20" s="102"/>
      <c r="AU20" s="99">
        <v>0</v>
      </c>
      <c r="AV20" s="100">
        <v>0</v>
      </c>
      <c r="AW20" s="100">
        <v>0</v>
      </c>
      <c r="AX20" s="100">
        <v>0</v>
      </c>
      <c r="AY20" s="100">
        <v>0</v>
      </c>
      <c r="AZ20" s="100">
        <v>0</v>
      </c>
      <c r="BA20" s="100">
        <v>0</v>
      </c>
      <c r="BB20" s="100">
        <v>0</v>
      </c>
      <c r="BC20" s="100">
        <v>0</v>
      </c>
      <c r="BD20" s="100">
        <v>0</v>
      </c>
      <c r="BE20" s="100">
        <v>0</v>
      </c>
      <c r="BF20" s="100">
        <v>0</v>
      </c>
      <c r="BG20" s="100">
        <v>0</v>
      </c>
      <c r="BH20" s="101">
        <f t="shared" si="4"/>
        <v>0</v>
      </c>
    </row>
    <row r="21" spans="1:60" s="2" customFormat="1" ht="12.75">
      <c r="A21" s="2" t="s">
        <v>28</v>
      </c>
      <c r="B21" s="99">
        <f t="shared" si="0"/>
        <v>5424717.000000001</v>
      </c>
      <c r="C21" s="100">
        <f t="shared" si="0"/>
        <v>0</v>
      </c>
      <c r="D21" s="100">
        <f t="shared" si="0"/>
        <v>15198791.000000004</v>
      </c>
      <c r="E21" s="100">
        <f t="shared" si="0"/>
        <v>6082312.42</v>
      </c>
      <c r="F21" s="100">
        <f t="shared" si="0"/>
        <v>5610886.964254997</v>
      </c>
      <c r="G21" s="100">
        <f t="shared" si="0"/>
        <v>9240876.242622767</v>
      </c>
      <c r="H21" s="100">
        <f t="shared" si="0"/>
        <v>69299026.05973376</v>
      </c>
      <c r="I21" s="100">
        <f t="shared" si="0"/>
        <v>4726096.130000001</v>
      </c>
      <c r="J21" s="100">
        <f t="shared" si="0"/>
        <v>3958122.0000000005</v>
      </c>
      <c r="K21" s="100">
        <f t="shared" si="0"/>
        <v>4408524.466176165</v>
      </c>
      <c r="L21" s="100">
        <f t="shared" si="0"/>
        <v>4623601</v>
      </c>
      <c r="M21" s="100">
        <f t="shared" si="0"/>
        <v>4300142.3</v>
      </c>
      <c r="N21" s="100">
        <f t="shared" si="0"/>
        <v>47900137.68601605</v>
      </c>
      <c r="O21" s="101">
        <f t="shared" si="1"/>
        <v>180773233.26880375</v>
      </c>
      <c r="P21" s="102"/>
      <c r="Q21" s="99">
        <v>2123462.9144215537</v>
      </c>
      <c r="R21" s="100">
        <v>0</v>
      </c>
      <c r="S21" s="100">
        <v>5800999.513470683</v>
      </c>
      <c r="T21" s="100">
        <v>3916406.4406022187</v>
      </c>
      <c r="U21" s="100">
        <v>3309682.380112495</v>
      </c>
      <c r="V21" s="100">
        <v>3094685.4071756313</v>
      </c>
      <c r="W21" s="100">
        <v>25215225.191369638</v>
      </c>
      <c r="X21" s="100">
        <v>1849993.2553248818</v>
      </c>
      <c r="Y21" s="100">
        <v>1800227.223454834</v>
      </c>
      <c r="Z21" s="100">
        <v>1955849.9796735125</v>
      </c>
      <c r="AA21" s="100">
        <v>2354600.655690945</v>
      </c>
      <c r="AB21" s="100">
        <v>1872121.341484891</v>
      </c>
      <c r="AC21" s="100">
        <v>20306242.3693108</v>
      </c>
      <c r="AD21" s="101">
        <f t="shared" si="2"/>
        <v>73599496.67209208</v>
      </c>
      <c r="AE21" s="102"/>
      <c r="AF21" s="99">
        <v>3301254.085578447</v>
      </c>
      <c r="AG21" s="100">
        <v>0</v>
      </c>
      <c r="AH21" s="100">
        <v>9397791.48652932</v>
      </c>
      <c r="AI21" s="100">
        <v>2055552.9793977814</v>
      </c>
      <c r="AJ21" s="100">
        <v>2083914.5841425017</v>
      </c>
      <c r="AK21" s="100">
        <v>4811170.835447134</v>
      </c>
      <c r="AL21" s="100">
        <v>39200997.868364125</v>
      </c>
      <c r="AM21" s="100">
        <v>2876102.8746751193</v>
      </c>
      <c r="AN21" s="100">
        <v>2157894.7765451665</v>
      </c>
      <c r="AO21" s="100">
        <v>2452674.4865026525</v>
      </c>
      <c r="AP21" s="100">
        <v>2269000.3443090543</v>
      </c>
      <c r="AQ21" s="100">
        <v>2428020.958515109</v>
      </c>
      <c r="AR21" s="100">
        <v>27593895.31670525</v>
      </c>
      <c r="AS21" s="101">
        <f t="shared" si="3"/>
        <v>100628270.59671167</v>
      </c>
      <c r="AT21" s="102"/>
      <c r="AU21" s="99">
        <v>0</v>
      </c>
      <c r="AV21" s="100">
        <v>0</v>
      </c>
      <c r="AW21" s="100">
        <v>0</v>
      </c>
      <c r="AX21" s="100">
        <v>110353</v>
      </c>
      <c r="AY21" s="100">
        <v>217290</v>
      </c>
      <c r="AZ21" s="100">
        <v>1335020</v>
      </c>
      <c r="BA21" s="100">
        <v>4882803</v>
      </c>
      <c r="BB21" s="100">
        <v>0</v>
      </c>
      <c r="BC21" s="100">
        <v>0</v>
      </c>
      <c r="BD21" s="100">
        <v>0</v>
      </c>
      <c r="BE21" s="100">
        <v>0</v>
      </c>
      <c r="BF21" s="100">
        <v>0</v>
      </c>
      <c r="BG21" s="100">
        <v>0</v>
      </c>
      <c r="BH21" s="101">
        <f t="shared" si="4"/>
        <v>6545466</v>
      </c>
    </row>
    <row r="22" spans="1:60" s="2" customFormat="1" ht="12.75">
      <c r="A22" s="2" t="s">
        <v>30</v>
      </c>
      <c r="B22" s="99">
        <f t="shared" si="0"/>
        <v>1122231</v>
      </c>
      <c r="C22" s="100">
        <f t="shared" si="0"/>
        <v>0</v>
      </c>
      <c r="D22" s="100">
        <f t="shared" si="0"/>
        <v>3777404.9999999995</v>
      </c>
      <c r="E22" s="100">
        <f t="shared" si="0"/>
        <v>926483.22</v>
      </c>
      <c r="F22" s="100">
        <f t="shared" si="0"/>
        <v>988937.4276449999</v>
      </c>
      <c r="G22" s="100">
        <f t="shared" si="0"/>
        <v>1850892.776147786</v>
      </c>
      <c r="H22" s="100">
        <f t="shared" si="0"/>
        <v>15154248.771025086</v>
      </c>
      <c r="I22" s="100">
        <f t="shared" si="0"/>
        <v>1037048.28</v>
      </c>
      <c r="J22" s="100">
        <f t="shared" si="0"/>
        <v>925907</v>
      </c>
      <c r="K22" s="100">
        <f t="shared" si="0"/>
        <v>1003744.6532308407</v>
      </c>
      <c r="L22" s="100">
        <f t="shared" si="0"/>
        <v>977579</v>
      </c>
      <c r="M22" s="100">
        <f t="shared" si="0"/>
        <v>986637.77</v>
      </c>
      <c r="N22" s="100">
        <f t="shared" si="0"/>
        <v>11052706.142068116</v>
      </c>
      <c r="O22" s="101">
        <f t="shared" si="1"/>
        <v>39803821.04011683</v>
      </c>
      <c r="P22" s="102"/>
      <c r="Q22" s="99">
        <v>369055.8322147651</v>
      </c>
      <c r="R22" s="100">
        <v>0</v>
      </c>
      <c r="S22" s="100">
        <v>1234508.4429530199</v>
      </c>
      <c r="T22" s="100">
        <v>541771.3877852348</v>
      </c>
      <c r="U22" s="100">
        <v>535402.805064463</v>
      </c>
      <c r="V22" s="100">
        <v>608524.3492029632</v>
      </c>
      <c r="W22" s="100">
        <v>4979393.07906194</v>
      </c>
      <c r="X22" s="100">
        <v>341042.72295302013</v>
      </c>
      <c r="Y22" s="100">
        <v>344244.6375838926</v>
      </c>
      <c r="Z22" s="100">
        <v>365584.7372176625</v>
      </c>
      <c r="AA22" s="100">
        <v>409539.09508919425</v>
      </c>
      <c r="AB22" s="100">
        <v>362132.1347226794</v>
      </c>
      <c r="AC22" s="100">
        <v>3955346.525379854</v>
      </c>
      <c r="AD22" s="101">
        <f t="shared" si="2"/>
        <v>14046545.749228688</v>
      </c>
      <c r="AE22" s="102"/>
      <c r="AF22" s="99">
        <v>753175.167785235</v>
      </c>
      <c r="AG22" s="100">
        <v>0</v>
      </c>
      <c r="AH22" s="100">
        <v>2542896.5570469797</v>
      </c>
      <c r="AI22" s="100">
        <v>384711.83221476513</v>
      </c>
      <c r="AJ22" s="100">
        <v>453534.62258053693</v>
      </c>
      <c r="AK22" s="100">
        <v>1241886.426944823</v>
      </c>
      <c r="AL22" s="100">
        <v>10162026.691963146</v>
      </c>
      <c r="AM22" s="100">
        <v>696005.5570469799</v>
      </c>
      <c r="AN22" s="100">
        <v>581662.3624161074</v>
      </c>
      <c r="AO22" s="100">
        <v>638159.9160131782</v>
      </c>
      <c r="AP22" s="100">
        <v>568039.9049108058</v>
      </c>
      <c r="AQ22" s="100">
        <v>624505.6352773206</v>
      </c>
      <c r="AR22" s="100">
        <v>7097359.616688263</v>
      </c>
      <c r="AS22" s="101">
        <f t="shared" si="3"/>
        <v>25743964.290888138</v>
      </c>
      <c r="AT22" s="102"/>
      <c r="AU22" s="99">
        <v>0</v>
      </c>
      <c r="AV22" s="100">
        <v>0</v>
      </c>
      <c r="AW22" s="100">
        <v>0</v>
      </c>
      <c r="AX22" s="100">
        <v>0</v>
      </c>
      <c r="AY22" s="100">
        <v>0</v>
      </c>
      <c r="AZ22" s="100">
        <v>482</v>
      </c>
      <c r="BA22" s="100">
        <v>12829</v>
      </c>
      <c r="BB22" s="100">
        <v>0</v>
      </c>
      <c r="BC22" s="100">
        <v>0</v>
      </c>
      <c r="BD22" s="100">
        <v>0</v>
      </c>
      <c r="BE22" s="100">
        <v>0</v>
      </c>
      <c r="BF22" s="100">
        <v>0</v>
      </c>
      <c r="BG22" s="100">
        <v>0</v>
      </c>
      <c r="BH22" s="101">
        <f t="shared" si="4"/>
        <v>13311</v>
      </c>
    </row>
    <row r="23" spans="1:60" s="2" customFormat="1" ht="12.75">
      <c r="A23" s="2" t="s">
        <v>32</v>
      </c>
      <c r="B23" s="99">
        <f t="shared" si="0"/>
        <v>1054519</v>
      </c>
      <c r="C23" s="100">
        <f t="shared" si="0"/>
        <v>0</v>
      </c>
      <c r="D23" s="100">
        <f t="shared" si="0"/>
        <v>2744761</v>
      </c>
      <c r="E23" s="100">
        <f t="shared" si="0"/>
        <v>2002704.04</v>
      </c>
      <c r="F23" s="100">
        <f t="shared" si="0"/>
        <v>1675577.57397</v>
      </c>
      <c r="G23" s="100">
        <f t="shared" si="0"/>
        <v>734584.5364860059</v>
      </c>
      <c r="H23" s="100">
        <f t="shared" si="0"/>
        <v>11711074.398204274</v>
      </c>
      <c r="I23" s="100">
        <f t="shared" si="0"/>
        <v>872987.5399999999</v>
      </c>
      <c r="J23" s="100">
        <f t="shared" si="0"/>
        <v>686154</v>
      </c>
      <c r="K23" s="100">
        <f t="shared" si="0"/>
        <v>839686.0762655793</v>
      </c>
      <c r="L23" s="100">
        <f t="shared" si="0"/>
        <v>833960</v>
      </c>
      <c r="M23" s="100">
        <f t="shared" si="0"/>
        <v>796828.26</v>
      </c>
      <c r="N23" s="100">
        <f t="shared" si="0"/>
        <v>8816649.027176008</v>
      </c>
      <c r="O23" s="101">
        <f t="shared" si="1"/>
        <v>32769485.452101868</v>
      </c>
      <c r="P23" s="102"/>
      <c r="Q23" s="99">
        <v>342256.1666666667</v>
      </c>
      <c r="R23" s="100">
        <v>0</v>
      </c>
      <c r="S23" s="100">
        <v>871891.6842105263</v>
      </c>
      <c r="T23" s="100">
        <v>1092032.8470175439</v>
      </c>
      <c r="U23" s="100">
        <v>1054032.786376228</v>
      </c>
      <c r="V23" s="100">
        <v>238010.78815773875</v>
      </c>
      <c r="W23" s="100">
        <v>3788120.497662791</v>
      </c>
      <c r="X23" s="100">
        <v>283338.0612280702</v>
      </c>
      <c r="Y23" s="100">
        <v>291982.7192982456</v>
      </c>
      <c r="Z23" s="100">
        <v>346404.1578734229</v>
      </c>
      <c r="AA23" s="100">
        <v>334920.59857473994</v>
      </c>
      <c r="AB23" s="100">
        <v>311931.86539337185</v>
      </c>
      <c r="AC23" s="100">
        <v>3306169.9354162747</v>
      </c>
      <c r="AD23" s="101">
        <f t="shared" si="2"/>
        <v>12261092.10787562</v>
      </c>
      <c r="AE23" s="102"/>
      <c r="AF23" s="99">
        <v>712262.8333333334</v>
      </c>
      <c r="AG23" s="100">
        <v>0</v>
      </c>
      <c r="AH23" s="100">
        <v>1872869.3157894737</v>
      </c>
      <c r="AI23" s="100">
        <v>910671.1929824562</v>
      </c>
      <c r="AJ23" s="100">
        <v>621544.7875937719</v>
      </c>
      <c r="AK23" s="100">
        <v>495319.74832826713</v>
      </c>
      <c r="AL23" s="100">
        <v>7883385.900541483</v>
      </c>
      <c r="AM23" s="100">
        <v>589649.4787719297</v>
      </c>
      <c r="AN23" s="100">
        <v>394171.2807017544</v>
      </c>
      <c r="AO23" s="100">
        <v>493281.9183921565</v>
      </c>
      <c r="AP23" s="100">
        <v>499039.40142526006</v>
      </c>
      <c r="AQ23" s="100">
        <v>484896.39460662816</v>
      </c>
      <c r="AR23" s="100">
        <v>5510479.091759733</v>
      </c>
      <c r="AS23" s="101">
        <f t="shared" si="3"/>
        <v>20467571.34422625</v>
      </c>
      <c r="AT23" s="102"/>
      <c r="AU23" s="99">
        <v>0</v>
      </c>
      <c r="AV23" s="100">
        <v>0</v>
      </c>
      <c r="AW23" s="100">
        <v>0</v>
      </c>
      <c r="AX23" s="100">
        <v>0</v>
      </c>
      <c r="AY23" s="100">
        <v>0</v>
      </c>
      <c r="AZ23" s="100">
        <v>1254</v>
      </c>
      <c r="BA23" s="100">
        <v>39568</v>
      </c>
      <c r="BB23" s="100">
        <v>0</v>
      </c>
      <c r="BC23" s="100">
        <v>0</v>
      </c>
      <c r="BD23" s="100">
        <v>0</v>
      </c>
      <c r="BE23" s="100">
        <v>0</v>
      </c>
      <c r="BF23" s="100">
        <v>0</v>
      </c>
      <c r="BG23" s="100">
        <v>0</v>
      </c>
      <c r="BH23" s="101">
        <f t="shared" si="4"/>
        <v>40822</v>
      </c>
    </row>
    <row r="24" spans="1:60" s="2" customFormat="1" ht="12.75">
      <c r="A24" s="2" t="s">
        <v>34</v>
      </c>
      <c r="B24" s="99">
        <f aca="true" t="shared" si="5" ref="B24:B60">+Q24+AF24+AU24</f>
        <v>1027577</v>
      </c>
      <c r="C24" s="100">
        <f aca="true" t="shared" si="6" ref="C24:C60">+R24+AG24+AV24</f>
        <v>0</v>
      </c>
      <c r="D24" s="100">
        <f aca="true" t="shared" si="7" ref="D24:D60">+S24+AH24+AW24</f>
        <v>3175623</v>
      </c>
      <c r="E24" s="100">
        <f aca="true" t="shared" si="8" ref="E24:E60">+T24+AI24+AX24</f>
        <v>1102591.99</v>
      </c>
      <c r="F24" s="100">
        <f aca="true" t="shared" si="9" ref="F24:F60">+U24+AJ24+AY24</f>
        <v>1210207.9207050004</v>
      </c>
      <c r="G24" s="100">
        <f aca="true" t="shared" si="10" ref="G24:G60">+V24+AK24+AZ24</f>
        <v>1247740.7234006375</v>
      </c>
      <c r="H24" s="100">
        <f aca="true" t="shared" si="11" ref="H24:H60">+W24+AL24+BA24</f>
        <v>12360675.84480797</v>
      </c>
      <c r="I24" s="100">
        <f aca="true" t="shared" si="12" ref="I24:I60">+X24+AM24+BB24</f>
        <v>942567.3300000001</v>
      </c>
      <c r="J24" s="100">
        <f aca="true" t="shared" si="13" ref="J24:J60">+Y24+AN24+BC24</f>
        <v>714586</v>
      </c>
      <c r="K24" s="100">
        <f aca="true" t="shared" si="14" ref="K24:K60">+Z24+AO24+BD24</f>
        <v>839144.5462159694</v>
      </c>
      <c r="L24" s="100">
        <f aca="true" t="shared" si="15" ref="L24:L60">+AA24+AP24+BE24</f>
        <v>937873</v>
      </c>
      <c r="M24" s="100">
        <f aca="true" t="shared" si="16" ref="M24:M60">+AB24+AQ24+BF24</f>
        <v>812213.22</v>
      </c>
      <c r="N24" s="100">
        <f aca="true" t="shared" si="17" ref="N24:N60">+AC24+AR24+BG24</f>
        <v>9079545.088816196</v>
      </c>
      <c r="O24" s="101">
        <f t="shared" si="1"/>
        <v>33450345.663945768</v>
      </c>
      <c r="P24" s="102"/>
      <c r="Q24" s="99">
        <v>704866.8677685951</v>
      </c>
      <c r="R24" s="100">
        <v>0</v>
      </c>
      <c r="S24" s="100">
        <v>2143583.4214876033</v>
      </c>
      <c r="T24" s="100">
        <v>834803.0065289256</v>
      </c>
      <c r="U24" s="100">
        <v>973862.5175083887</v>
      </c>
      <c r="V24" s="100">
        <v>855888.2648120077</v>
      </c>
      <c r="W24" s="100">
        <v>8478810.703463318</v>
      </c>
      <c r="X24" s="100">
        <v>646554.4495041323</v>
      </c>
      <c r="Y24" s="100">
        <v>510455.3388429752</v>
      </c>
      <c r="Z24" s="100">
        <v>595883.9453663657</v>
      </c>
      <c r="AA24" s="100">
        <v>655195.241326369</v>
      </c>
      <c r="AB24" s="100">
        <v>566463.1763146323</v>
      </c>
      <c r="AC24" s="100">
        <v>6286782.309526215</v>
      </c>
      <c r="AD24" s="101">
        <f t="shared" si="2"/>
        <v>23253149.24244953</v>
      </c>
      <c r="AE24" s="102"/>
      <c r="AF24" s="99">
        <v>322710.13223140495</v>
      </c>
      <c r="AG24" s="100">
        <v>0</v>
      </c>
      <c r="AH24" s="100">
        <v>1032039.5785123968</v>
      </c>
      <c r="AI24" s="100">
        <v>267788.9834710744</v>
      </c>
      <c r="AJ24" s="100">
        <v>236345.40319661165</v>
      </c>
      <c r="AK24" s="100">
        <v>391852.45858862996</v>
      </c>
      <c r="AL24" s="100">
        <v>3881865.141344651</v>
      </c>
      <c r="AM24" s="100">
        <v>296012.8804958678</v>
      </c>
      <c r="AN24" s="100">
        <v>204130.6611570248</v>
      </c>
      <c r="AO24" s="100">
        <v>243260.6008496036</v>
      </c>
      <c r="AP24" s="100">
        <v>282677.75867363106</v>
      </c>
      <c r="AQ24" s="100">
        <v>245750.04368536768</v>
      </c>
      <c r="AR24" s="100">
        <v>2792762.7792899804</v>
      </c>
      <c r="AS24" s="101">
        <f t="shared" si="3"/>
        <v>10197196.421496242</v>
      </c>
      <c r="AT24" s="102"/>
      <c r="AU24" s="99">
        <v>0</v>
      </c>
      <c r="AV24" s="100">
        <v>0</v>
      </c>
      <c r="AW24" s="100">
        <v>0</v>
      </c>
      <c r="AX24" s="100">
        <v>0</v>
      </c>
      <c r="AY24" s="100">
        <v>0</v>
      </c>
      <c r="AZ24" s="100">
        <v>0</v>
      </c>
      <c r="BA24" s="100">
        <v>0</v>
      </c>
      <c r="BB24" s="100">
        <v>0</v>
      </c>
      <c r="BC24" s="100">
        <v>0</v>
      </c>
      <c r="BD24" s="100">
        <v>0</v>
      </c>
      <c r="BE24" s="100">
        <v>0</v>
      </c>
      <c r="BF24" s="100">
        <v>0</v>
      </c>
      <c r="BG24" s="100">
        <v>0</v>
      </c>
      <c r="BH24" s="101">
        <f t="shared" si="4"/>
        <v>0</v>
      </c>
    </row>
    <row r="25" spans="1:60" s="2" customFormat="1" ht="12.75">
      <c r="A25" s="2" t="s">
        <v>36</v>
      </c>
      <c r="B25" s="99">
        <f t="shared" si="5"/>
        <v>954803.0000000001</v>
      </c>
      <c r="C25" s="100">
        <f t="shared" si="6"/>
        <v>0</v>
      </c>
      <c r="D25" s="100">
        <f t="shared" si="7"/>
        <v>3174331.0000000005</v>
      </c>
      <c r="E25" s="100">
        <f t="shared" si="8"/>
        <v>1005185.4300000002</v>
      </c>
      <c r="F25" s="100">
        <f t="shared" si="9"/>
        <v>870726.8393350001</v>
      </c>
      <c r="G25" s="100">
        <f t="shared" si="10"/>
        <v>1583305.1542944037</v>
      </c>
      <c r="H25" s="100">
        <f t="shared" si="11"/>
        <v>12986194.205585945</v>
      </c>
      <c r="I25" s="100">
        <f t="shared" si="12"/>
        <v>883013.2400000002</v>
      </c>
      <c r="J25" s="100">
        <f t="shared" si="13"/>
        <v>793983</v>
      </c>
      <c r="K25" s="100">
        <f t="shared" si="14"/>
        <v>874048.5835922413</v>
      </c>
      <c r="L25" s="100">
        <f t="shared" si="15"/>
        <v>779379</v>
      </c>
      <c r="M25" s="100">
        <f t="shared" si="16"/>
        <v>849311.4299999999</v>
      </c>
      <c r="N25" s="100">
        <f t="shared" si="17"/>
        <v>9493306.129301053</v>
      </c>
      <c r="O25" s="101">
        <f t="shared" si="1"/>
        <v>34247587.01210865</v>
      </c>
      <c r="P25" s="102"/>
      <c r="Q25" s="99">
        <v>330797.8897637796</v>
      </c>
      <c r="R25" s="100">
        <v>0</v>
      </c>
      <c r="S25" s="100">
        <v>1092883.472440945</v>
      </c>
      <c r="T25" s="100">
        <v>629348.5796062993</v>
      </c>
      <c r="U25" s="100">
        <v>446107.9828404725</v>
      </c>
      <c r="V25" s="100">
        <v>548546.6676295572</v>
      </c>
      <c r="W25" s="100">
        <v>4499153.89799828</v>
      </c>
      <c r="X25" s="100">
        <v>305925.846929134</v>
      </c>
      <c r="Y25" s="100">
        <v>306367.14960629924</v>
      </c>
      <c r="Z25" s="100">
        <v>344002.88751237234</v>
      </c>
      <c r="AA25" s="100">
        <v>307237.982833906</v>
      </c>
      <c r="AB25" s="100">
        <v>325316.8287468627</v>
      </c>
      <c r="AC25" s="100">
        <v>3539058.3795165867</v>
      </c>
      <c r="AD25" s="101">
        <f t="shared" si="2"/>
        <v>12674747.565424494</v>
      </c>
      <c r="AE25" s="102"/>
      <c r="AF25" s="99">
        <v>624005.1102362205</v>
      </c>
      <c r="AG25" s="100">
        <v>0</v>
      </c>
      <c r="AH25" s="100">
        <v>2081447.5275590555</v>
      </c>
      <c r="AI25" s="100">
        <v>375836.8503937008</v>
      </c>
      <c r="AJ25" s="100">
        <v>424618.85649452766</v>
      </c>
      <c r="AK25" s="100">
        <v>1034758.4866648464</v>
      </c>
      <c r="AL25" s="100">
        <v>8487040.307587665</v>
      </c>
      <c r="AM25" s="100">
        <v>577087.3930708662</v>
      </c>
      <c r="AN25" s="100">
        <v>487615.8503937008</v>
      </c>
      <c r="AO25" s="100">
        <v>530045.6960798689</v>
      </c>
      <c r="AP25" s="100">
        <v>472141.0171660939</v>
      </c>
      <c r="AQ25" s="100">
        <v>523994.6012531372</v>
      </c>
      <c r="AR25" s="100">
        <v>5954247.749784467</v>
      </c>
      <c r="AS25" s="101">
        <f t="shared" si="3"/>
        <v>21572839.44668415</v>
      </c>
      <c r="AT25" s="102"/>
      <c r="AU25" s="99">
        <v>0</v>
      </c>
      <c r="AV25" s="100">
        <v>0</v>
      </c>
      <c r="AW25" s="100">
        <v>0</v>
      </c>
      <c r="AX25" s="100">
        <v>0</v>
      </c>
      <c r="AY25" s="100">
        <v>0</v>
      </c>
      <c r="AZ25" s="100">
        <v>0</v>
      </c>
      <c r="BA25" s="100">
        <v>0</v>
      </c>
      <c r="BB25" s="100">
        <v>0</v>
      </c>
      <c r="BC25" s="100">
        <v>0</v>
      </c>
      <c r="BD25" s="100">
        <v>0</v>
      </c>
      <c r="BE25" s="100">
        <v>0</v>
      </c>
      <c r="BF25" s="100">
        <v>0</v>
      </c>
      <c r="BG25" s="100">
        <v>0</v>
      </c>
      <c r="BH25" s="101">
        <f t="shared" si="4"/>
        <v>0</v>
      </c>
    </row>
    <row r="26" spans="1:60" s="2" customFormat="1" ht="12.75">
      <c r="A26" s="2" t="s">
        <v>38</v>
      </c>
      <c r="B26" s="99">
        <f t="shared" si="5"/>
        <v>0</v>
      </c>
      <c r="C26" s="100">
        <f t="shared" si="6"/>
        <v>0</v>
      </c>
      <c r="D26" s="100">
        <f t="shared" si="7"/>
        <v>0</v>
      </c>
      <c r="E26" s="100">
        <f t="shared" si="8"/>
        <v>0</v>
      </c>
      <c r="F26" s="100">
        <f t="shared" si="9"/>
        <v>0</v>
      </c>
      <c r="G26" s="100">
        <f t="shared" si="10"/>
        <v>0</v>
      </c>
      <c r="H26" s="100">
        <f t="shared" si="11"/>
        <v>0</v>
      </c>
      <c r="I26" s="100">
        <f t="shared" si="12"/>
        <v>0</v>
      </c>
      <c r="J26" s="100">
        <f t="shared" si="13"/>
        <v>0</v>
      </c>
      <c r="K26" s="100">
        <f t="shared" si="14"/>
        <v>0</v>
      </c>
      <c r="L26" s="100">
        <f t="shared" si="15"/>
        <v>0</v>
      </c>
      <c r="M26" s="100">
        <f t="shared" si="16"/>
        <v>0</v>
      </c>
      <c r="N26" s="100">
        <f t="shared" si="17"/>
        <v>0</v>
      </c>
      <c r="O26" s="101">
        <f t="shared" si="1"/>
        <v>0</v>
      </c>
      <c r="P26" s="102"/>
      <c r="Q26" s="99">
        <v>0</v>
      </c>
      <c r="R26" s="100">
        <v>0</v>
      </c>
      <c r="S26" s="100">
        <v>0</v>
      </c>
      <c r="T26" s="100">
        <v>0</v>
      </c>
      <c r="U26" s="100">
        <v>0</v>
      </c>
      <c r="V26" s="100">
        <v>0</v>
      </c>
      <c r="W26" s="100">
        <v>0</v>
      </c>
      <c r="X26" s="100">
        <v>0</v>
      </c>
      <c r="Y26" s="100">
        <v>0</v>
      </c>
      <c r="Z26" s="100">
        <v>0</v>
      </c>
      <c r="AA26" s="100">
        <v>0</v>
      </c>
      <c r="AB26" s="100">
        <v>0</v>
      </c>
      <c r="AC26" s="100">
        <v>0</v>
      </c>
      <c r="AD26" s="101">
        <f t="shared" si="2"/>
        <v>0</v>
      </c>
      <c r="AE26" s="102"/>
      <c r="AF26" s="99">
        <v>0</v>
      </c>
      <c r="AG26" s="100">
        <v>0</v>
      </c>
      <c r="AH26" s="100">
        <v>0</v>
      </c>
      <c r="AI26" s="100">
        <v>0</v>
      </c>
      <c r="AJ26" s="100">
        <v>0</v>
      </c>
      <c r="AK26" s="100">
        <v>0</v>
      </c>
      <c r="AL26" s="100">
        <v>0</v>
      </c>
      <c r="AM26" s="100">
        <v>0</v>
      </c>
      <c r="AN26" s="100">
        <v>0</v>
      </c>
      <c r="AO26" s="100">
        <v>0</v>
      </c>
      <c r="AP26" s="100">
        <v>0</v>
      </c>
      <c r="AQ26" s="100">
        <v>0</v>
      </c>
      <c r="AR26" s="100">
        <v>0</v>
      </c>
      <c r="AS26" s="101">
        <f t="shared" si="3"/>
        <v>0</v>
      </c>
      <c r="AT26" s="102"/>
      <c r="AU26" s="99">
        <v>0</v>
      </c>
      <c r="AV26" s="100">
        <v>0</v>
      </c>
      <c r="AW26" s="100">
        <v>0</v>
      </c>
      <c r="AX26" s="100">
        <v>0</v>
      </c>
      <c r="AY26" s="100">
        <v>0</v>
      </c>
      <c r="AZ26" s="100">
        <v>0</v>
      </c>
      <c r="BA26" s="100">
        <v>0</v>
      </c>
      <c r="BB26" s="100">
        <v>0</v>
      </c>
      <c r="BC26" s="100">
        <v>0</v>
      </c>
      <c r="BD26" s="100">
        <v>0</v>
      </c>
      <c r="BE26" s="100">
        <v>0</v>
      </c>
      <c r="BF26" s="100">
        <v>0</v>
      </c>
      <c r="BG26" s="100">
        <v>0</v>
      </c>
      <c r="BH26" s="101">
        <f t="shared" si="4"/>
        <v>0</v>
      </c>
    </row>
    <row r="27" spans="1:60" s="2" customFormat="1" ht="12.75">
      <c r="A27" s="2" t="s">
        <v>39</v>
      </c>
      <c r="B27" s="99">
        <f t="shared" si="5"/>
        <v>0</v>
      </c>
      <c r="C27" s="100">
        <f t="shared" si="6"/>
        <v>0</v>
      </c>
      <c r="D27" s="100">
        <f t="shared" si="7"/>
        <v>0</v>
      </c>
      <c r="E27" s="100">
        <f t="shared" si="8"/>
        <v>0</v>
      </c>
      <c r="F27" s="100">
        <f t="shared" si="9"/>
        <v>0</v>
      </c>
      <c r="G27" s="100">
        <f t="shared" si="10"/>
        <v>0</v>
      </c>
      <c r="H27" s="100">
        <f t="shared" si="11"/>
        <v>0</v>
      </c>
      <c r="I27" s="100">
        <f t="shared" si="12"/>
        <v>0</v>
      </c>
      <c r="J27" s="100">
        <f t="shared" si="13"/>
        <v>0</v>
      </c>
      <c r="K27" s="100">
        <f t="shared" si="14"/>
        <v>0</v>
      </c>
      <c r="L27" s="100">
        <f t="shared" si="15"/>
        <v>0</v>
      </c>
      <c r="M27" s="100">
        <f t="shared" si="16"/>
        <v>0</v>
      </c>
      <c r="N27" s="100">
        <f t="shared" si="17"/>
        <v>0</v>
      </c>
      <c r="O27" s="101">
        <f t="shared" si="1"/>
        <v>0</v>
      </c>
      <c r="P27" s="102"/>
      <c r="Q27" s="99">
        <v>0</v>
      </c>
      <c r="R27" s="100">
        <v>0</v>
      </c>
      <c r="S27" s="100">
        <v>0</v>
      </c>
      <c r="T27" s="100">
        <v>0</v>
      </c>
      <c r="U27" s="100">
        <v>0</v>
      </c>
      <c r="V27" s="100">
        <v>0</v>
      </c>
      <c r="W27" s="100">
        <v>0</v>
      </c>
      <c r="X27" s="100">
        <v>0</v>
      </c>
      <c r="Y27" s="100">
        <v>0</v>
      </c>
      <c r="Z27" s="100">
        <v>0</v>
      </c>
      <c r="AA27" s="100">
        <v>0</v>
      </c>
      <c r="AB27" s="100">
        <v>0</v>
      </c>
      <c r="AC27" s="100">
        <v>0</v>
      </c>
      <c r="AD27" s="101">
        <f t="shared" si="2"/>
        <v>0</v>
      </c>
      <c r="AE27" s="102"/>
      <c r="AF27" s="99">
        <v>0</v>
      </c>
      <c r="AG27" s="100">
        <v>0</v>
      </c>
      <c r="AH27" s="100">
        <v>0</v>
      </c>
      <c r="AI27" s="100">
        <v>0</v>
      </c>
      <c r="AJ27" s="100">
        <v>0</v>
      </c>
      <c r="AK27" s="100">
        <v>0</v>
      </c>
      <c r="AL27" s="100">
        <v>0</v>
      </c>
      <c r="AM27" s="100">
        <v>0</v>
      </c>
      <c r="AN27" s="100">
        <v>0</v>
      </c>
      <c r="AO27" s="100">
        <v>0</v>
      </c>
      <c r="AP27" s="100">
        <v>0</v>
      </c>
      <c r="AQ27" s="100">
        <v>0</v>
      </c>
      <c r="AR27" s="100">
        <v>0</v>
      </c>
      <c r="AS27" s="101">
        <f t="shared" si="3"/>
        <v>0</v>
      </c>
      <c r="AT27" s="102"/>
      <c r="AU27" s="99">
        <v>0</v>
      </c>
      <c r="AV27" s="100">
        <v>0</v>
      </c>
      <c r="AW27" s="100">
        <v>0</v>
      </c>
      <c r="AX27" s="100">
        <v>0</v>
      </c>
      <c r="AY27" s="100">
        <v>0</v>
      </c>
      <c r="AZ27" s="100">
        <v>0</v>
      </c>
      <c r="BA27" s="100">
        <v>0</v>
      </c>
      <c r="BB27" s="100">
        <v>0</v>
      </c>
      <c r="BC27" s="100">
        <v>0</v>
      </c>
      <c r="BD27" s="100">
        <v>0</v>
      </c>
      <c r="BE27" s="100">
        <v>0</v>
      </c>
      <c r="BF27" s="100">
        <v>0</v>
      </c>
      <c r="BG27" s="100">
        <v>0</v>
      </c>
      <c r="BH27" s="101">
        <f t="shared" si="4"/>
        <v>0</v>
      </c>
    </row>
    <row r="28" spans="1:60" s="2" customFormat="1" ht="12.75">
      <c r="A28" s="2" t="s">
        <v>41</v>
      </c>
      <c r="B28" s="99">
        <f t="shared" si="5"/>
        <v>939802</v>
      </c>
      <c r="C28" s="100">
        <f t="shared" si="6"/>
        <v>0</v>
      </c>
      <c r="D28" s="100">
        <f t="shared" si="7"/>
        <v>3161455</v>
      </c>
      <c r="E28" s="100">
        <f t="shared" si="8"/>
        <v>991841</v>
      </c>
      <c r="F28" s="100">
        <f t="shared" si="9"/>
        <v>554629.0860699997</v>
      </c>
      <c r="G28" s="100">
        <f t="shared" si="10"/>
        <v>2136981.682519735</v>
      </c>
      <c r="H28" s="100">
        <f t="shared" si="11"/>
        <v>19881853.148740638</v>
      </c>
      <c r="I28" s="100">
        <f t="shared" si="12"/>
        <v>967385.37</v>
      </c>
      <c r="J28" s="100">
        <f t="shared" si="13"/>
        <v>799868</v>
      </c>
      <c r="K28" s="100">
        <f t="shared" si="14"/>
        <v>919095.4531905602</v>
      </c>
      <c r="L28" s="100">
        <f t="shared" si="15"/>
        <v>897444</v>
      </c>
      <c r="M28" s="100">
        <f t="shared" si="16"/>
        <v>902924.9500000001</v>
      </c>
      <c r="N28" s="100">
        <f t="shared" si="17"/>
        <v>10114800.081855312</v>
      </c>
      <c r="O28" s="101">
        <f t="shared" si="1"/>
        <v>42268079.77237625</v>
      </c>
      <c r="P28" s="102"/>
      <c r="Q28" s="99">
        <v>434833.7611940299</v>
      </c>
      <c r="R28" s="100">
        <v>0</v>
      </c>
      <c r="S28" s="100">
        <v>1421314.432835821</v>
      </c>
      <c r="T28" s="100">
        <v>326238.9104477612</v>
      </c>
      <c r="U28" s="100">
        <v>256619.4278831342</v>
      </c>
      <c r="V28" s="100">
        <v>988752.7187777878</v>
      </c>
      <c r="W28" s="100">
        <v>6547469.815088952</v>
      </c>
      <c r="X28" s="100">
        <v>447596.21597014926</v>
      </c>
      <c r="Y28" s="100">
        <v>409950.3880597015</v>
      </c>
      <c r="Z28" s="100">
        <v>459606.43686935963</v>
      </c>
      <c r="AA28" s="100">
        <v>453667.29430930316</v>
      </c>
      <c r="AB28" s="100">
        <v>458048.8301569143</v>
      </c>
      <c r="AC28" s="100">
        <v>5059119.94126782</v>
      </c>
      <c r="AD28" s="101">
        <f t="shared" si="2"/>
        <v>17263218.172860734</v>
      </c>
      <c r="AE28" s="102"/>
      <c r="AF28" s="99">
        <v>504968.2388059701</v>
      </c>
      <c r="AG28" s="100">
        <v>0</v>
      </c>
      <c r="AH28" s="100">
        <v>1740140.567164179</v>
      </c>
      <c r="AI28" s="100">
        <v>665602.0895522388</v>
      </c>
      <c r="AJ28" s="100">
        <v>298009.6581868655</v>
      </c>
      <c r="AK28" s="100">
        <v>1148228.963741947</v>
      </c>
      <c r="AL28" s="100">
        <v>7603513.333651685</v>
      </c>
      <c r="AM28" s="100">
        <v>519789.15402985073</v>
      </c>
      <c r="AN28" s="100">
        <v>389917.6119402985</v>
      </c>
      <c r="AO28" s="100">
        <v>459489.0163212005</v>
      </c>
      <c r="AP28" s="100">
        <v>443776.70569069684</v>
      </c>
      <c r="AQ28" s="100">
        <v>444876.11984308576</v>
      </c>
      <c r="AR28" s="100">
        <v>5055680.140587492</v>
      </c>
      <c r="AS28" s="101">
        <f t="shared" si="3"/>
        <v>19273991.59951551</v>
      </c>
      <c r="AT28" s="102"/>
      <c r="AU28" s="99">
        <v>0</v>
      </c>
      <c r="AV28" s="100">
        <v>0</v>
      </c>
      <c r="AW28" s="100">
        <v>0</v>
      </c>
      <c r="AX28" s="100">
        <v>0</v>
      </c>
      <c r="AY28" s="100">
        <v>0</v>
      </c>
      <c r="AZ28" s="100">
        <v>0</v>
      </c>
      <c r="BA28" s="100">
        <v>5730870</v>
      </c>
      <c r="BB28" s="100">
        <v>0</v>
      </c>
      <c r="BC28" s="100">
        <v>0</v>
      </c>
      <c r="BD28" s="100">
        <v>0</v>
      </c>
      <c r="BE28" s="100">
        <v>0</v>
      </c>
      <c r="BF28" s="100">
        <v>0</v>
      </c>
      <c r="BG28" s="100">
        <v>0</v>
      </c>
      <c r="BH28" s="101">
        <f t="shared" si="4"/>
        <v>5730870</v>
      </c>
    </row>
    <row r="29" spans="1:60" s="2" customFormat="1" ht="12.75">
      <c r="A29" s="2" t="s">
        <v>43</v>
      </c>
      <c r="B29" s="99">
        <f t="shared" si="5"/>
        <v>2822144</v>
      </c>
      <c r="C29" s="100">
        <f t="shared" si="6"/>
        <v>0</v>
      </c>
      <c r="D29" s="100">
        <f t="shared" si="7"/>
        <v>7143953</v>
      </c>
      <c r="E29" s="100">
        <f t="shared" si="8"/>
        <v>2126432.73</v>
      </c>
      <c r="F29" s="100">
        <f t="shared" si="9"/>
        <v>2437721.5047649997</v>
      </c>
      <c r="G29" s="100">
        <f t="shared" si="10"/>
        <v>3630463.356581852</v>
      </c>
      <c r="H29" s="100">
        <f t="shared" si="11"/>
        <v>29962594.086788714</v>
      </c>
      <c r="I29" s="100">
        <f t="shared" si="12"/>
        <v>2111279.45</v>
      </c>
      <c r="J29" s="100">
        <f t="shared" si="13"/>
        <v>1911213</v>
      </c>
      <c r="K29" s="100">
        <f t="shared" si="14"/>
        <v>2044556.0072923498</v>
      </c>
      <c r="L29" s="100">
        <f t="shared" si="15"/>
        <v>1939688</v>
      </c>
      <c r="M29" s="100">
        <f t="shared" si="16"/>
        <v>1953795.38</v>
      </c>
      <c r="N29" s="100">
        <f t="shared" si="17"/>
        <v>21886640.7073178</v>
      </c>
      <c r="O29" s="101">
        <f t="shared" si="1"/>
        <v>79970481.22274572</v>
      </c>
      <c r="P29" s="102"/>
      <c r="Q29" s="99">
        <v>1338832.8191126278</v>
      </c>
      <c r="R29" s="100">
        <v>0</v>
      </c>
      <c r="S29" s="100">
        <v>3320229.6757679177</v>
      </c>
      <c r="T29" s="100">
        <v>1427669.9552559727</v>
      </c>
      <c r="U29" s="100">
        <v>1562833.2112707677</v>
      </c>
      <c r="V29" s="100">
        <v>1722301.7288903664</v>
      </c>
      <c r="W29" s="100">
        <v>14214336.443903178</v>
      </c>
      <c r="X29" s="100">
        <v>1001596.7356655288</v>
      </c>
      <c r="Y29" s="100">
        <v>1003469.8737201365</v>
      </c>
      <c r="Z29" s="100">
        <v>1060818.1005686691</v>
      </c>
      <c r="AA29" s="100">
        <v>994817.7466024222</v>
      </c>
      <c r="AB29" s="100">
        <v>992881.33906853</v>
      </c>
      <c r="AC29" s="100">
        <v>10963060.49144835</v>
      </c>
      <c r="AD29" s="101">
        <f t="shared" si="2"/>
        <v>39602848.12127447</v>
      </c>
      <c r="AE29" s="102"/>
      <c r="AF29" s="99">
        <v>1483311.1808873722</v>
      </c>
      <c r="AG29" s="100">
        <v>0</v>
      </c>
      <c r="AH29" s="100">
        <v>3823723.324232082</v>
      </c>
      <c r="AI29" s="100">
        <v>698762.7747440273</v>
      </c>
      <c r="AJ29" s="100">
        <v>874888.293494232</v>
      </c>
      <c r="AK29" s="100">
        <v>1908161.6276914855</v>
      </c>
      <c r="AL29" s="100">
        <v>15748257.642885538</v>
      </c>
      <c r="AM29" s="100">
        <v>1109682.7143344712</v>
      </c>
      <c r="AN29" s="100">
        <v>907743.1262798635</v>
      </c>
      <c r="AO29" s="100">
        <v>983737.9067236807</v>
      </c>
      <c r="AP29" s="100">
        <v>944870.2533975779</v>
      </c>
      <c r="AQ29" s="100">
        <v>960914.04093147</v>
      </c>
      <c r="AR29" s="100">
        <v>10923580.215869451</v>
      </c>
      <c r="AS29" s="101">
        <f t="shared" si="3"/>
        <v>40367633.10147125</v>
      </c>
      <c r="AT29" s="102"/>
      <c r="AU29" s="99">
        <v>0</v>
      </c>
      <c r="AV29" s="100">
        <v>0</v>
      </c>
      <c r="AW29" s="100">
        <v>0</v>
      </c>
      <c r="AX29" s="100">
        <v>0</v>
      </c>
      <c r="AY29" s="100">
        <v>0</v>
      </c>
      <c r="AZ29" s="100">
        <v>0</v>
      </c>
      <c r="BA29" s="100">
        <v>0</v>
      </c>
      <c r="BB29" s="100">
        <v>0</v>
      </c>
      <c r="BC29" s="100">
        <v>0</v>
      </c>
      <c r="BD29" s="100">
        <v>0</v>
      </c>
      <c r="BE29" s="100">
        <v>0</v>
      </c>
      <c r="BF29" s="100">
        <v>0</v>
      </c>
      <c r="BG29" s="100">
        <v>0</v>
      </c>
      <c r="BH29" s="101">
        <f t="shared" si="4"/>
        <v>0</v>
      </c>
    </row>
    <row r="30" spans="1:60" s="2" customFormat="1" ht="12.75">
      <c r="A30" s="2" t="s">
        <v>44</v>
      </c>
      <c r="B30" s="99">
        <f t="shared" si="5"/>
        <v>0</v>
      </c>
      <c r="C30" s="100">
        <f t="shared" si="6"/>
        <v>0</v>
      </c>
      <c r="D30" s="100">
        <f t="shared" si="7"/>
        <v>0</v>
      </c>
      <c r="E30" s="100">
        <f t="shared" si="8"/>
        <v>0</v>
      </c>
      <c r="F30" s="100">
        <f t="shared" si="9"/>
        <v>0</v>
      </c>
      <c r="G30" s="100">
        <f t="shared" si="10"/>
        <v>0</v>
      </c>
      <c r="H30" s="100">
        <f t="shared" si="11"/>
        <v>0</v>
      </c>
      <c r="I30" s="100">
        <f t="shared" si="12"/>
        <v>0</v>
      </c>
      <c r="J30" s="100">
        <f t="shared" si="13"/>
        <v>0</v>
      </c>
      <c r="K30" s="100">
        <f t="shared" si="14"/>
        <v>0</v>
      </c>
      <c r="L30" s="100">
        <f t="shared" si="15"/>
        <v>0</v>
      </c>
      <c r="M30" s="100">
        <f t="shared" si="16"/>
        <v>0</v>
      </c>
      <c r="N30" s="100">
        <f t="shared" si="17"/>
        <v>0</v>
      </c>
      <c r="O30" s="101">
        <f t="shared" si="1"/>
        <v>0</v>
      </c>
      <c r="P30" s="102"/>
      <c r="Q30" s="99">
        <v>0</v>
      </c>
      <c r="R30" s="100">
        <v>0</v>
      </c>
      <c r="S30" s="100">
        <v>0</v>
      </c>
      <c r="T30" s="100">
        <v>0</v>
      </c>
      <c r="U30" s="100">
        <v>0</v>
      </c>
      <c r="V30" s="100">
        <v>0</v>
      </c>
      <c r="W30" s="100">
        <v>0</v>
      </c>
      <c r="X30" s="100">
        <v>0</v>
      </c>
      <c r="Y30" s="100">
        <v>0</v>
      </c>
      <c r="Z30" s="100">
        <v>0</v>
      </c>
      <c r="AA30" s="100">
        <v>0</v>
      </c>
      <c r="AB30" s="100">
        <v>0</v>
      </c>
      <c r="AC30" s="100">
        <v>0</v>
      </c>
      <c r="AD30" s="101">
        <f t="shared" si="2"/>
        <v>0</v>
      </c>
      <c r="AE30" s="102"/>
      <c r="AF30" s="99">
        <v>0</v>
      </c>
      <c r="AG30" s="100">
        <v>0</v>
      </c>
      <c r="AH30" s="100">
        <v>0</v>
      </c>
      <c r="AI30" s="100">
        <v>0</v>
      </c>
      <c r="AJ30" s="100">
        <v>0</v>
      </c>
      <c r="AK30" s="100">
        <v>0</v>
      </c>
      <c r="AL30" s="100">
        <v>0</v>
      </c>
      <c r="AM30" s="100">
        <v>0</v>
      </c>
      <c r="AN30" s="100">
        <v>0</v>
      </c>
      <c r="AO30" s="100">
        <v>0</v>
      </c>
      <c r="AP30" s="100">
        <v>0</v>
      </c>
      <c r="AQ30" s="100">
        <v>0</v>
      </c>
      <c r="AR30" s="100">
        <v>0</v>
      </c>
      <c r="AS30" s="101">
        <f t="shared" si="3"/>
        <v>0</v>
      </c>
      <c r="AT30" s="102"/>
      <c r="AU30" s="99">
        <v>0</v>
      </c>
      <c r="AV30" s="100">
        <v>0</v>
      </c>
      <c r="AW30" s="100">
        <v>0</v>
      </c>
      <c r="AX30" s="100">
        <v>0</v>
      </c>
      <c r="AY30" s="100">
        <v>0</v>
      </c>
      <c r="AZ30" s="100">
        <v>0</v>
      </c>
      <c r="BA30" s="100">
        <v>0</v>
      </c>
      <c r="BB30" s="100">
        <v>0</v>
      </c>
      <c r="BC30" s="100">
        <v>0</v>
      </c>
      <c r="BD30" s="100">
        <v>0</v>
      </c>
      <c r="BE30" s="100">
        <v>0</v>
      </c>
      <c r="BF30" s="100">
        <v>0</v>
      </c>
      <c r="BG30" s="100">
        <v>0</v>
      </c>
      <c r="BH30" s="101">
        <f t="shared" si="4"/>
        <v>0</v>
      </c>
    </row>
    <row r="31" spans="1:60" s="2" customFormat="1" ht="12.75">
      <c r="A31" s="2" t="s">
        <v>45</v>
      </c>
      <c r="B31" s="99">
        <f t="shared" si="5"/>
        <v>1586588</v>
      </c>
      <c r="C31" s="100">
        <f t="shared" si="6"/>
        <v>0</v>
      </c>
      <c r="D31" s="100">
        <f t="shared" si="7"/>
        <v>4499006</v>
      </c>
      <c r="E31" s="100">
        <f t="shared" si="8"/>
        <v>1245140.8</v>
      </c>
      <c r="F31" s="100">
        <f t="shared" si="9"/>
        <v>1511780.1059549998</v>
      </c>
      <c r="G31" s="100">
        <f t="shared" si="10"/>
        <v>2034932.4525546422</v>
      </c>
      <c r="H31" s="100">
        <f t="shared" si="11"/>
        <v>17418752.24767286</v>
      </c>
      <c r="I31" s="100">
        <f t="shared" si="12"/>
        <v>1246524.5299999998</v>
      </c>
      <c r="J31" s="100">
        <f t="shared" si="13"/>
        <v>1054484</v>
      </c>
      <c r="K31" s="100">
        <f t="shared" si="14"/>
        <v>1197229.8347603518</v>
      </c>
      <c r="L31" s="100">
        <f t="shared" si="15"/>
        <v>1281668</v>
      </c>
      <c r="M31" s="100">
        <f t="shared" si="16"/>
        <v>1182837.8199999998</v>
      </c>
      <c r="N31" s="100">
        <f t="shared" si="17"/>
        <v>13126808.521692226</v>
      </c>
      <c r="O31" s="101">
        <f t="shared" si="1"/>
        <v>47385752.31263508</v>
      </c>
      <c r="P31" s="102"/>
      <c r="Q31" s="99">
        <v>389688.2807017544</v>
      </c>
      <c r="R31" s="100">
        <v>0</v>
      </c>
      <c r="S31" s="100">
        <v>1111293.6140350876</v>
      </c>
      <c r="T31" s="100">
        <v>922158.2385964913</v>
      </c>
      <c r="U31" s="100">
        <v>827022.8951468421</v>
      </c>
      <c r="V31" s="100">
        <v>499758.84799587703</v>
      </c>
      <c r="W31" s="100">
        <v>4275766.587147719</v>
      </c>
      <c r="X31" s="100">
        <v>306163.91964912275</v>
      </c>
      <c r="Y31" s="100">
        <v>348997.91228070174</v>
      </c>
      <c r="Z31" s="100">
        <v>373964.5138396498</v>
      </c>
      <c r="AA31" s="100">
        <v>408258.5761781131</v>
      </c>
      <c r="AB31" s="100">
        <v>380600.2688745336</v>
      </c>
      <c r="AC31" s="100">
        <v>4009558.180127323</v>
      </c>
      <c r="AD31" s="101">
        <f t="shared" si="2"/>
        <v>13853231.834573213</v>
      </c>
      <c r="AE31" s="102"/>
      <c r="AF31" s="99">
        <v>1196899.7192982456</v>
      </c>
      <c r="AG31" s="100">
        <v>0</v>
      </c>
      <c r="AH31" s="100">
        <v>3387712.3859649124</v>
      </c>
      <c r="AI31" s="100">
        <v>322847.56140350876</v>
      </c>
      <c r="AJ31" s="100">
        <v>684757.2108081577</v>
      </c>
      <c r="AK31" s="100">
        <v>1534973.6045587652</v>
      </c>
      <c r="AL31" s="100">
        <v>13132711.66052514</v>
      </c>
      <c r="AM31" s="100">
        <v>940360.6103508772</v>
      </c>
      <c r="AN31" s="100">
        <v>705486.0877192982</v>
      </c>
      <c r="AO31" s="100">
        <v>823265.320920702</v>
      </c>
      <c r="AP31" s="100">
        <v>873409.4238218869</v>
      </c>
      <c r="AQ31" s="100">
        <v>802237.5511254664</v>
      </c>
      <c r="AR31" s="100">
        <v>9117250.341564903</v>
      </c>
      <c r="AS31" s="101">
        <f t="shared" si="3"/>
        <v>33521911.478061862</v>
      </c>
      <c r="AT31" s="102"/>
      <c r="AU31" s="99">
        <v>0</v>
      </c>
      <c r="AV31" s="100">
        <v>0</v>
      </c>
      <c r="AW31" s="100">
        <v>0</v>
      </c>
      <c r="AX31" s="100">
        <v>135</v>
      </c>
      <c r="AY31" s="100">
        <v>0</v>
      </c>
      <c r="AZ31" s="100">
        <v>200</v>
      </c>
      <c r="BA31" s="100">
        <v>10274</v>
      </c>
      <c r="BB31" s="100">
        <v>0</v>
      </c>
      <c r="BC31" s="100">
        <v>0</v>
      </c>
      <c r="BD31" s="100">
        <v>0</v>
      </c>
      <c r="BE31" s="100">
        <v>0</v>
      </c>
      <c r="BF31" s="100">
        <v>0</v>
      </c>
      <c r="BG31" s="100">
        <v>0</v>
      </c>
      <c r="BH31" s="101">
        <f t="shared" si="4"/>
        <v>10609</v>
      </c>
    </row>
    <row r="32" spans="1:60" s="2" customFormat="1" ht="12.75">
      <c r="A32" s="2" t="s">
        <v>46</v>
      </c>
      <c r="B32" s="99">
        <f t="shared" si="5"/>
        <v>759574</v>
      </c>
      <c r="C32" s="100">
        <f t="shared" si="6"/>
        <v>0</v>
      </c>
      <c r="D32" s="100">
        <f t="shared" si="7"/>
        <v>896290.0000000001</v>
      </c>
      <c r="E32" s="100">
        <f t="shared" si="8"/>
        <v>2135819.6300000004</v>
      </c>
      <c r="F32" s="100">
        <f t="shared" si="9"/>
        <v>1011323.0000000001</v>
      </c>
      <c r="G32" s="100">
        <f t="shared" si="10"/>
        <v>1101256.3062694997</v>
      </c>
      <c r="H32" s="100">
        <f t="shared" si="11"/>
        <v>8499263.854644958</v>
      </c>
      <c r="I32" s="100">
        <f t="shared" si="12"/>
        <v>724544.7100000002</v>
      </c>
      <c r="J32" s="100">
        <f t="shared" si="13"/>
        <v>440702</v>
      </c>
      <c r="K32" s="100">
        <f t="shared" si="14"/>
        <v>620365.527596589</v>
      </c>
      <c r="L32" s="100">
        <f t="shared" si="15"/>
        <v>582075</v>
      </c>
      <c r="M32" s="100">
        <f t="shared" si="16"/>
        <v>592005.06</v>
      </c>
      <c r="N32" s="100">
        <f t="shared" si="17"/>
        <v>6496321.225871952</v>
      </c>
      <c r="O32" s="101">
        <f t="shared" si="1"/>
        <v>23859540.314383</v>
      </c>
      <c r="P32" s="102"/>
      <c r="Q32" s="99">
        <v>574312.0487804879</v>
      </c>
      <c r="R32" s="100">
        <v>0</v>
      </c>
      <c r="S32" s="100">
        <v>665232.2439024391</v>
      </c>
      <c r="T32" s="100">
        <v>1813899.9714634148</v>
      </c>
      <c r="U32" s="100">
        <v>764022.9756097562</v>
      </c>
      <c r="V32" s="100">
        <v>825362.3779110851</v>
      </c>
      <c r="W32" s="100">
        <v>6362047.475463261</v>
      </c>
      <c r="X32" s="100">
        <v>547826.4880487806</v>
      </c>
      <c r="Y32" s="100">
        <v>356381.756097561</v>
      </c>
      <c r="Z32" s="100">
        <v>492482.45633957756</v>
      </c>
      <c r="AA32" s="100">
        <v>414781.2021299064</v>
      </c>
      <c r="AB32" s="100">
        <v>464284.41957367514</v>
      </c>
      <c r="AC32" s="100">
        <v>5044805.738338201</v>
      </c>
      <c r="AD32" s="101">
        <f t="shared" si="2"/>
        <v>18325439.153658144</v>
      </c>
      <c r="AE32" s="102"/>
      <c r="AF32" s="99">
        <v>185261.9512195122</v>
      </c>
      <c r="AG32" s="100">
        <v>0</v>
      </c>
      <c r="AH32" s="100">
        <v>231057.756097561</v>
      </c>
      <c r="AI32" s="100">
        <v>321538.6585365854</v>
      </c>
      <c r="AJ32" s="100">
        <v>246459.02439024393</v>
      </c>
      <c r="AK32" s="100">
        <v>266245.9283584145</v>
      </c>
      <c r="AL32" s="100">
        <v>2052273.379181697</v>
      </c>
      <c r="AM32" s="100">
        <v>176718.22195121954</v>
      </c>
      <c r="AN32" s="100">
        <v>84320.24390243903</v>
      </c>
      <c r="AO32" s="100">
        <v>127883.07125701144</v>
      </c>
      <c r="AP32" s="100">
        <v>167293.79787009355</v>
      </c>
      <c r="AQ32" s="100">
        <v>127720.64042632487</v>
      </c>
      <c r="AR32" s="100">
        <v>1451515.4875337514</v>
      </c>
      <c r="AS32" s="101">
        <f t="shared" si="3"/>
        <v>5438288.160724854</v>
      </c>
      <c r="AT32" s="102"/>
      <c r="AU32" s="99">
        <v>0</v>
      </c>
      <c r="AV32" s="100">
        <v>0</v>
      </c>
      <c r="AW32" s="100">
        <v>0</v>
      </c>
      <c r="AX32" s="100">
        <v>381</v>
      </c>
      <c r="AY32" s="100">
        <v>841</v>
      </c>
      <c r="AZ32" s="100">
        <v>9648</v>
      </c>
      <c r="BA32" s="100">
        <v>84943</v>
      </c>
      <c r="BB32" s="100">
        <v>0</v>
      </c>
      <c r="BC32" s="100">
        <v>0</v>
      </c>
      <c r="BD32" s="100">
        <v>0</v>
      </c>
      <c r="BE32" s="100">
        <v>0</v>
      </c>
      <c r="BF32" s="100">
        <v>0</v>
      </c>
      <c r="BG32" s="100">
        <v>0</v>
      </c>
      <c r="BH32" s="101">
        <f t="shared" si="4"/>
        <v>95813</v>
      </c>
    </row>
    <row r="33" spans="1:60" s="2" customFormat="1" ht="12.75">
      <c r="A33" s="2" t="s">
        <v>47</v>
      </c>
      <c r="B33" s="99">
        <f t="shared" si="5"/>
        <v>1318799</v>
      </c>
      <c r="C33" s="100">
        <f t="shared" si="6"/>
        <v>0</v>
      </c>
      <c r="D33" s="100">
        <f t="shared" si="7"/>
        <v>4311701</v>
      </c>
      <c r="E33" s="100">
        <f t="shared" si="8"/>
        <v>6163610.050000001</v>
      </c>
      <c r="F33" s="100">
        <f t="shared" si="9"/>
        <v>2921350.0531899994</v>
      </c>
      <c r="G33" s="100">
        <f t="shared" si="10"/>
        <v>3390735.283842731</v>
      </c>
      <c r="H33" s="100">
        <f t="shared" si="11"/>
        <v>28170793.789397653</v>
      </c>
      <c r="I33" s="100">
        <f t="shared" si="12"/>
        <v>1980580.8699999996</v>
      </c>
      <c r="J33" s="100">
        <f t="shared" si="13"/>
        <v>1799578</v>
      </c>
      <c r="K33" s="100">
        <f t="shared" si="14"/>
        <v>1908248.846381946</v>
      </c>
      <c r="L33" s="100">
        <f t="shared" si="15"/>
        <v>3554178</v>
      </c>
      <c r="M33" s="100">
        <f t="shared" si="16"/>
        <v>1895073.5299999998</v>
      </c>
      <c r="N33" s="100">
        <f t="shared" si="17"/>
        <v>21317001.313595794</v>
      </c>
      <c r="O33" s="101">
        <f t="shared" si="1"/>
        <v>78731649.73640813</v>
      </c>
      <c r="P33" s="102"/>
      <c r="Q33" s="99">
        <v>901337.4460431654</v>
      </c>
      <c r="R33" s="100">
        <v>0</v>
      </c>
      <c r="S33" s="100">
        <v>2873515.381294964</v>
      </c>
      <c r="T33" s="100">
        <v>4502851.438489209</v>
      </c>
      <c r="U33" s="100">
        <v>2116298.212755755</v>
      </c>
      <c r="V33" s="100">
        <v>2317409.0069428734</v>
      </c>
      <c r="W33" s="100">
        <v>19253420.215775374</v>
      </c>
      <c r="X33" s="100">
        <v>1353634.4075539566</v>
      </c>
      <c r="Y33" s="100">
        <v>1285698.2014388489</v>
      </c>
      <c r="Z33" s="100">
        <v>1344770.9611243044</v>
      </c>
      <c r="AA33" s="100">
        <v>2703254.178936433</v>
      </c>
      <c r="AB33" s="100">
        <v>1302772.2239671699</v>
      </c>
      <c r="AC33" s="100">
        <v>14585611.588243539</v>
      </c>
      <c r="AD33" s="101">
        <f t="shared" si="2"/>
        <v>54540573.2625656</v>
      </c>
      <c r="AE33" s="102"/>
      <c r="AF33" s="99">
        <v>417461.5539568346</v>
      </c>
      <c r="AG33" s="100">
        <v>0</v>
      </c>
      <c r="AH33" s="100">
        <v>1438185.6187050361</v>
      </c>
      <c r="AI33" s="100">
        <v>1660758.6115107916</v>
      </c>
      <c r="AJ33" s="100">
        <v>805051.8404342445</v>
      </c>
      <c r="AK33" s="100">
        <v>1073326.2768998574</v>
      </c>
      <c r="AL33" s="100">
        <v>8917373.573622279</v>
      </c>
      <c r="AM33" s="100">
        <v>626946.4624460432</v>
      </c>
      <c r="AN33" s="100">
        <v>513879.79856115114</v>
      </c>
      <c r="AO33" s="100">
        <v>563477.8852576414</v>
      </c>
      <c r="AP33" s="100">
        <v>850923.8210635667</v>
      </c>
      <c r="AQ33" s="100">
        <v>592301.3060328299</v>
      </c>
      <c r="AR33" s="100">
        <v>6731389.725352256</v>
      </c>
      <c r="AS33" s="101">
        <f t="shared" si="3"/>
        <v>24191076.47384253</v>
      </c>
      <c r="AT33" s="102"/>
      <c r="AU33" s="99">
        <v>0</v>
      </c>
      <c r="AV33" s="100">
        <v>0</v>
      </c>
      <c r="AW33" s="100">
        <v>0</v>
      </c>
      <c r="AX33" s="100">
        <v>0</v>
      </c>
      <c r="AY33" s="100">
        <v>0</v>
      </c>
      <c r="AZ33" s="100">
        <v>0</v>
      </c>
      <c r="BA33" s="100">
        <v>0</v>
      </c>
      <c r="BB33" s="100">
        <v>0</v>
      </c>
      <c r="BC33" s="100">
        <v>0</v>
      </c>
      <c r="BD33" s="100">
        <v>0</v>
      </c>
      <c r="BE33" s="100">
        <v>0</v>
      </c>
      <c r="BF33" s="100">
        <v>0</v>
      </c>
      <c r="BG33" s="100">
        <v>0</v>
      </c>
      <c r="BH33" s="101">
        <f t="shared" si="4"/>
        <v>0</v>
      </c>
    </row>
    <row r="34" spans="1:60" s="2" customFormat="1" ht="12.75">
      <c r="A34" s="2" t="s">
        <v>48</v>
      </c>
      <c r="B34" s="99">
        <f t="shared" si="5"/>
        <v>210004</v>
      </c>
      <c r="C34" s="100">
        <f t="shared" si="6"/>
        <v>0</v>
      </c>
      <c r="D34" s="100">
        <f t="shared" si="7"/>
        <v>668346</v>
      </c>
      <c r="E34" s="100">
        <f t="shared" si="8"/>
        <v>375009.61</v>
      </c>
      <c r="F34" s="100">
        <f t="shared" si="9"/>
        <v>219467.5245200001</v>
      </c>
      <c r="G34" s="100">
        <f t="shared" si="10"/>
        <v>201140.11469219538</v>
      </c>
      <c r="H34" s="100">
        <f t="shared" si="11"/>
        <v>2298695.4635361033</v>
      </c>
      <c r="I34" s="100">
        <f t="shared" si="12"/>
        <v>265065.57999999996</v>
      </c>
      <c r="J34" s="100">
        <f t="shared" si="13"/>
        <v>95654</v>
      </c>
      <c r="K34" s="100">
        <f t="shared" si="14"/>
        <v>171834.16921709513</v>
      </c>
      <c r="L34" s="100">
        <f t="shared" si="15"/>
        <v>322109</v>
      </c>
      <c r="M34" s="100">
        <f t="shared" si="16"/>
        <v>172513.71</v>
      </c>
      <c r="N34" s="100">
        <f t="shared" si="17"/>
        <v>1912294.9333293661</v>
      </c>
      <c r="O34" s="101">
        <f t="shared" si="1"/>
        <v>6912134.105294759</v>
      </c>
      <c r="P34" s="102"/>
      <c r="Q34" s="99">
        <v>96251.83333333333</v>
      </c>
      <c r="R34" s="100">
        <v>0</v>
      </c>
      <c r="S34" s="100">
        <v>304427.375</v>
      </c>
      <c r="T34" s="100">
        <v>223959.11</v>
      </c>
      <c r="U34" s="100">
        <v>170409.34082166673</v>
      </c>
      <c r="V34" s="100">
        <v>92189.2192339229</v>
      </c>
      <c r="W34" s="100">
        <v>1053568.754120714</v>
      </c>
      <c r="X34" s="100">
        <v>121488.39083333332</v>
      </c>
      <c r="Y34" s="100">
        <v>57870.041666666664</v>
      </c>
      <c r="Z34" s="100">
        <v>88746.82617860043</v>
      </c>
      <c r="AA34" s="100">
        <v>156169.4088633284</v>
      </c>
      <c r="AB34" s="100">
        <v>88360.12267619671</v>
      </c>
      <c r="AC34" s="100">
        <v>955948.9342166743</v>
      </c>
      <c r="AD34" s="101">
        <f t="shared" si="2"/>
        <v>3409389.356944437</v>
      </c>
      <c r="AE34" s="102"/>
      <c r="AF34" s="99">
        <v>113752.16666666666</v>
      </c>
      <c r="AG34" s="100">
        <v>0</v>
      </c>
      <c r="AH34" s="100">
        <v>363918.625</v>
      </c>
      <c r="AI34" s="100">
        <v>151050.5</v>
      </c>
      <c r="AJ34" s="100">
        <v>49058.18369833338</v>
      </c>
      <c r="AK34" s="100">
        <v>108950.8954582725</v>
      </c>
      <c r="AL34" s="100">
        <v>1245126.7094153895</v>
      </c>
      <c r="AM34" s="100">
        <v>143577.18916666665</v>
      </c>
      <c r="AN34" s="100">
        <v>37783.95833333333</v>
      </c>
      <c r="AO34" s="100">
        <v>83087.34303849468</v>
      </c>
      <c r="AP34" s="100">
        <v>165939.5911366716</v>
      </c>
      <c r="AQ34" s="100">
        <v>84153.58732380328</v>
      </c>
      <c r="AR34" s="100">
        <v>956345.9991126917</v>
      </c>
      <c r="AS34" s="101">
        <f t="shared" si="3"/>
        <v>3502744.7483503236</v>
      </c>
      <c r="AT34" s="102"/>
      <c r="AU34" s="99">
        <v>0</v>
      </c>
      <c r="AV34" s="100">
        <v>0</v>
      </c>
      <c r="AW34" s="100">
        <v>0</v>
      </c>
      <c r="AX34" s="100">
        <v>0</v>
      </c>
      <c r="AY34" s="100">
        <v>0</v>
      </c>
      <c r="AZ34" s="100">
        <v>0</v>
      </c>
      <c r="BA34" s="100">
        <v>0</v>
      </c>
      <c r="BB34" s="100">
        <v>0</v>
      </c>
      <c r="BC34" s="100">
        <v>0</v>
      </c>
      <c r="BD34" s="100">
        <v>0</v>
      </c>
      <c r="BE34" s="100">
        <v>0</v>
      </c>
      <c r="BF34" s="100">
        <v>0</v>
      </c>
      <c r="BG34" s="100">
        <v>0</v>
      </c>
      <c r="BH34" s="101">
        <f t="shared" si="4"/>
        <v>0</v>
      </c>
    </row>
    <row r="35" spans="1:60" s="2" customFormat="1" ht="12.75">
      <c r="A35" s="2" t="s">
        <v>49</v>
      </c>
      <c r="B35" s="99">
        <f t="shared" si="5"/>
        <v>539756</v>
      </c>
      <c r="C35" s="100">
        <f t="shared" si="6"/>
        <v>0</v>
      </c>
      <c r="D35" s="100">
        <f t="shared" si="7"/>
        <v>673673</v>
      </c>
      <c r="E35" s="100">
        <f t="shared" si="8"/>
        <v>1396173.59</v>
      </c>
      <c r="F35" s="100">
        <f t="shared" si="9"/>
        <v>546403.4981949999</v>
      </c>
      <c r="G35" s="100">
        <f t="shared" si="10"/>
        <v>757162.0339653462</v>
      </c>
      <c r="H35" s="100">
        <f t="shared" si="11"/>
        <v>6071818.698152601</v>
      </c>
      <c r="I35" s="100">
        <f t="shared" si="12"/>
        <v>500795.54000000004</v>
      </c>
      <c r="J35" s="100">
        <f t="shared" si="13"/>
        <v>323060</v>
      </c>
      <c r="K35" s="100">
        <f t="shared" si="14"/>
        <v>416316.4122509242</v>
      </c>
      <c r="L35" s="100">
        <f t="shared" si="15"/>
        <v>345700</v>
      </c>
      <c r="M35" s="100">
        <f t="shared" si="16"/>
        <v>387790.95999999996</v>
      </c>
      <c r="N35" s="100">
        <f t="shared" si="17"/>
        <v>4354468.750613649</v>
      </c>
      <c r="O35" s="101">
        <f t="shared" si="1"/>
        <v>16313118.48317752</v>
      </c>
      <c r="P35" s="102"/>
      <c r="Q35" s="99">
        <v>311045.8305084746</v>
      </c>
      <c r="R35" s="100">
        <v>0</v>
      </c>
      <c r="S35" s="100">
        <v>361572.2711864407</v>
      </c>
      <c r="T35" s="100">
        <v>954347.3527118645</v>
      </c>
      <c r="U35" s="100">
        <v>422663.77862084744</v>
      </c>
      <c r="V35" s="100">
        <v>436330.66364104697</v>
      </c>
      <c r="W35" s="100">
        <v>3499014.165037092</v>
      </c>
      <c r="X35" s="100">
        <v>288594.04</v>
      </c>
      <c r="Y35" s="100">
        <v>212654.9152542373</v>
      </c>
      <c r="Z35" s="100">
        <v>256671.4105966485</v>
      </c>
      <c r="AA35" s="100">
        <v>120000.20749579651</v>
      </c>
      <c r="AB35" s="100">
        <v>233359.21443077736</v>
      </c>
      <c r="AC35" s="100">
        <v>2599469.218380255</v>
      </c>
      <c r="AD35" s="101">
        <f t="shared" si="2"/>
        <v>9695723.067863481</v>
      </c>
      <c r="AE35" s="102"/>
      <c r="AF35" s="99">
        <v>228710.16949152545</v>
      </c>
      <c r="AG35" s="100">
        <v>0</v>
      </c>
      <c r="AH35" s="100">
        <v>312100.72881355934</v>
      </c>
      <c r="AI35" s="100">
        <v>441826.2372881356</v>
      </c>
      <c r="AJ35" s="100">
        <v>123739.71957415246</v>
      </c>
      <c r="AK35" s="100">
        <v>320831.37032429926</v>
      </c>
      <c r="AL35" s="100">
        <v>2572804.533115509</v>
      </c>
      <c r="AM35" s="100">
        <v>212201.5</v>
      </c>
      <c r="AN35" s="100">
        <v>110405.08474576272</v>
      </c>
      <c r="AO35" s="100">
        <v>159645.00165427572</v>
      </c>
      <c r="AP35" s="100">
        <v>225699.79250420348</v>
      </c>
      <c r="AQ35" s="100">
        <v>154431.74556922264</v>
      </c>
      <c r="AR35" s="100">
        <v>1754999.5322333944</v>
      </c>
      <c r="AS35" s="101">
        <f t="shared" si="3"/>
        <v>6617395.41531404</v>
      </c>
      <c r="AT35" s="102"/>
      <c r="AU35" s="99">
        <v>0</v>
      </c>
      <c r="AV35" s="100">
        <v>0</v>
      </c>
      <c r="AW35" s="100">
        <v>0</v>
      </c>
      <c r="AX35" s="100">
        <v>0</v>
      </c>
      <c r="AY35" s="100">
        <v>0</v>
      </c>
      <c r="AZ35" s="100">
        <v>0</v>
      </c>
      <c r="BA35" s="100">
        <v>0</v>
      </c>
      <c r="BB35" s="100">
        <v>0</v>
      </c>
      <c r="BC35" s="100">
        <v>0</v>
      </c>
      <c r="BD35" s="100">
        <v>0</v>
      </c>
      <c r="BE35" s="100">
        <v>0</v>
      </c>
      <c r="BF35" s="100">
        <v>0</v>
      </c>
      <c r="BG35" s="100">
        <v>0</v>
      </c>
      <c r="BH35" s="101">
        <f t="shared" si="4"/>
        <v>0</v>
      </c>
    </row>
    <row r="36" spans="1:60" s="2" customFormat="1" ht="12.75">
      <c r="A36" s="2" t="s">
        <v>50</v>
      </c>
      <c r="B36" s="99">
        <f t="shared" si="5"/>
        <v>534137</v>
      </c>
      <c r="C36" s="100">
        <f t="shared" si="6"/>
        <v>0</v>
      </c>
      <c r="D36" s="100">
        <f t="shared" si="7"/>
        <v>883611</v>
      </c>
      <c r="E36" s="100">
        <f t="shared" si="8"/>
        <v>1703672.6800000002</v>
      </c>
      <c r="F36" s="100">
        <f t="shared" si="9"/>
        <v>513203.00000000006</v>
      </c>
      <c r="G36" s="100">
        <f t="shared" si="10"/>
        <v>730350.9922600146</v>
      </c>
      <c r="H36" s="100">
        <f t="shared" si="11"/>
        <v>7013276</v>
      </c>
      <c r="I36" s="100">
        <f t="shared" si="12"/>
        <v>471458.48</v>
      </c>
      <c r="J36" s="100">
        <f t="shared" si="13"/>
        <v>431933.00000000006</v>
      </c>
      <c r="K36" s="100">
        <f t="shared" si="14"/>
        <v>462930.29792877415</v>
      </c>
      <c r="L36" s="100">
        <f t="shared" si="15"/>
        <v>437073</v>
      </c>
      <c r="M36" s="100">
        <f t="shared" si="16"/>
        <v>428360.86</v>
      </c>
      <c r="N36" s="100">
        <f t="shared" si="17"/>
        <v>4871900.833521189</v>
      </c>
      <c r="O36" s="101">
        <f t="shared" si="1"/>
        <v>18481907.14370998</v>
      </c>
      <c r="P36" s="102"/>
      <c r="Q36" s="99">
        <v>340609.1014492754</v>
      </c>
      <c r="R36" s="100">
        <v>0</v>
      </c>
      <c r="S36" s="100">
        <v>532547.2028985508</v>
      </c>
      <c r="T36" s="100">
        <v>1067318.1727536232</v>
      </c>
      <c r="U36" s="100">
        <v>327259.88405797107</v>
      </c>
      <c r="V36" s="100">
        <v>465731.0675281253</v>
      </c>
      <c r="W36" s="100">
        <v>4472233.971014493</v>
      </c>
      <c r="X36" s="100">
        <v>300640.19014492753</v>
      </c>
      <c r="Y36" s="100">
        <v>286076.11594202905</v>
      </c>
      <c r="Z36" s="100">
        <v>303140.86877791525</v>
      </c>
      <c r="AA36" s="100">
        <v>180103.09493462808</v>
      </c>
      <c r="AB36" s="100">
        <v>267143.07574938</v>
      </c>
      <c r="AC36" s="100">
        <v>3039441.435921423</v>
      </c>
      <c r="AD36" s="101">
        <f t="shared" si="2"/>
        <v>11582244.181172341</v>
      </c>
      <c r="AE36" s="102"/>
      <c r="AF36" s="99">
        <v>193527.89855072464</v>
      </c>
      <c r="AG36" s="100">
        <v>0</v>
      </c>
      <c r="AH36" s="100">
        <v>351063.7971014493</v>
      </c>
      <c r="AI36" s="100">
        <v>636354.5072463768</v>
      </c>
      <c r="AJ36" s="100">
        <v>185943.115942029</v>
      </c>
      <c r="AK36" s="100">
        <v>264619.92473188933</v>
      </c>
      <c r="AL36" s="100">
        <v>2541042.0289855073</v>
      </c>
      <c r="AM36" s="100">
        <v>170818.28985507248</v>
      </c>
      <c r="AN36" s="100">
        <v>145856.884057971</v>
      </c>
      <c r="AO36" s="100">
        <v>159789.42915085892</v>
      </c>
      <c r="AP36" s="100">
        <v>256969.90506537192</v>
      </c>
      <c r="AQ36" s="100">
        <v>161217.78425062002</v>
      </c>
      <c r="AR36" s="100">
        <v>1832459.397599766</v>
      </c>
      <c r="AS36" s="101">
        <f t="shared" si="3"/>
        <v>6899662.962537636</v>
      </c>
      <c r="AT36" s="102"/>
      <c r="AU36" s="99">
        <v>0</v>
      </c>
      <c r="AV36" s="100">
        <v>0</v>
      </c>
      <c r="AW36" s="100">
        <v>0</v>
      </c>
      <c r="AX36" s="100">
        <v>0</v>
      </c>
      <c r="AY36" s="100">
        <v>0</v>
      </c>
      <c r="AZ36" s="100">
        <v>0</v>
      </c>
      <c r="BA36" s="100">
        <v>0</v>
      </c>
      <c r="BB36" s="100">
        <v>0</v>
      </c>
      <c r="BC36" s="100">
        <v>0</v>
      </c>
      <c r="BD36" s="100">
        <v>0</v>
      </c>
      <c r="BE36" s="100">
        <v>0</v>
      </c>
      <c r="BF36" s="100">
        <v>0</v>
      </c>
      <c r="BG36" s="100">
        <v>0</v>
      </c>
      <c r="BH36" s="101">
        <f t="shared" si="4"/>
        <v>0</v>
      </c>
    </row>
    <row r="37" spans="1:60" s="2" customFormat="1" ht="12.75">
      <c r="A37" s="2" t="s">
        <v>51</v>
      </c>
      <c r="B37" s="99">
        <f t="shared" si="5"/>
        <v>0</v>
      </c>
      <c r="C37" s="100">
        <f t="shared" si="6"/>
        <v>0</v>
      </c>
      <c r="D37" s="100">
        <f t="shared" si="7"/>
        <v>0</v>
      </c>
      <c r="E37" s="100">
        <f t="shared" si="8"/>
        <v>0</v>
      </c>
      <c r="F37" s="100">
        <f t="shared" si="9"/>
        <v>0</v>
      </c>
      <c r="G37" s="100">
        <f t="shared" si="10"/>
        <v>0</v>
      </c>
      <c r="H37" s="100">
        <f t="shared" si="11"/>
        <v>0</v>
      </c>
      <c r="I37" s="100">
        <f t="shared" si="12"/>
        <v>0</v>
      </c>
      <c r="J37" s="100">
        <f t="shared" si="13"/>
        <v>0</v>
      </c>
      <c r="K37" s="100">
        <f t="shared" si="14"/>
        <v>0</v>
      </c>
      <c r="L37" s="100">
        <f t="shared" si="15"/>
        <v>0</v>
      </c>
      <c r="M37" s="100">
        <f t="shared" si="16"/>
        <v>0</v>
      </c>
      <c r="N37" s="100">
        <f t="shared" si="17"/>
        <v>0</v>
      </c>
      <c r="O37" s="101">
        <f t="shared" si="1"/>
        <v>0</v>
      </c>
      <c r="P37" s="102"/>
      <c r="Q37" s="99">
        <v>0</v>
      </c>
      <c r="R37" s="100">
        <v>0</v>
      </c>
      <c r="S37" s="100">
        <v>0</v>
      </c>
      <c r="T37" s="100">
        <v>0</v>
      </c>
      <c r="U37" s="100">
        <v>0</v>
      </c>
      <c r="V37" s="100">
        <v>0</v>
      </c>
      <c r="W37" s="100">
        <v>0</v>
      </c>
      <c r="X37" s="100">
        <v>0</v>
      </c>
      <c r="Y37" s="100">
        <v>0</v>
      </c>
      <c r="Z37" s="100">
        <v>0</v>
      </c>
      <c r="AA37" s="100">
        <v>0</v>
      </c>
      <c r="AB37" s="100">
        <v>0</v>
      </c>
      <c r="AC37" s="100">
        <v>0</v>
      </c>
      <c r="AD37" s="101">
        <f t="shared" si="2"/>
        <v>0</v>
      </c>
      <c r="AE37" s="102"/>
      <c r="AF37" s="99">
        <v>0</v>
      </c>
      <c r="AG37" s="100">
        <v>0</v>
      </c>
      <c r="AH37" s="100">
        <v>0</v>
      </c>
      <c r="AI37" s="100">
        <v>0</v>
      </c>
      <c r="AJ37" s="100">
        <v>0</v>
      </c>
      <c r="AK37" s="100">
        <v>0</v>
      </c>
      <c r="AL37" s="100">
        <v>0</v>
      </c>
      <c r="AM37" s="100">
        <v>0</v>
      </c>
      <c r="AN37" s="100">
        <v>0</v>
      </c>
      <c r="AO37" s="100">
        <v>0</v>
      </c>
      <c r="AP37" s="100">
        <v>0</v>
      </c>
      <c r="AQ37" s="100">
        <v>0</v>
      </c>
      <c r="AR37" s="100">
        <v>0</v>
      </c>
      <c r="AS37" s="101">
        <f t="shared" si="3"/>
        <v>0</v>
      </c>
      <c r="AT37" s="102"/>
      <c r="AU37" s="99">
        <v>0</v>
      </c>
      <c r="AV37" s="100">
        <v>0</v>
      </c>
      <c r="AW37" s="100">
        <v>0</v>
      </c>
      <c r="AX37" s="100">
        <v>0</v>
      </c>
      <c r="AY37" s="100">
        <v>0</v>
      </c>
      <c r="AZ37" s="100">
        <v>0</v>
      </c>
      <c r="BA37" s="100">
        <v>0</v>
      </c>
      <c r="BB37" s="100">
        <v>0</v>
      </c>
      <c r="BC37" s="100">
        <v>0</v>
      </c>
      <c r="BD37" s="100">
        <v>0</v>
      </c>
      <c r="BE37" s="100">
        <v>0</v>
      </c>
      <c r="BF37" s="100">
        <v>0</v>
      </c>
      <c r="BG37" s="100">
        <v>0</v>
      </c>
      <c r="BH37" s="101">
        <f t="shared" si="4"/>
        <v>0</v>
      </c>
    </row>
    <row r="38" spans="1:60" s="2" customFormat="1" ht="12.75">
      <c r="A38" s="2" t="s">
        <v>52</v>
      </c>
      <c r="B38" s="99">
        <f t="shared" si="5"/>
        <v>3528481</v>
      </c>
      <c r="C38" s="100">
        <f t="shared" si="6"/>
        <v>0</v>
      </c>
      <c r="D38" s="100">
        <f t="shared" si="7"/>
        <v>2356087</v>
      </c>
      <c r="E38" s="100">
        <f t="shared" si="8"/>
        <v>4321043.53</v>
      </c>
      <c r="F38" s="100">
        <f t="shared" si="9"/>
        <v>2381529.548145</v>
      </c>
      <c r="G38" s="100">
        <f t="shared" si="10"/>
        <v>2988138.5442685294</v>
      </c>
      <c r="H38" s="100">
        <f t="shared" si="11"/>
        <v>26187865.18234802</v>
      </c>
      <c r="I38" s="100">
        <f t="shared" si="12"/>
        <v>1751943.3800000001</v>
      </c>
      <c r="J38" s="100">
        <f t="shared" si="13"/>
        <v>1625860</v>
      </c>
      <c r="K38" s="100">
        <f t="shared" si="14"/>
        <v>1738268.2233835272</v>
      </c>
      <c r="L38" s="100">
        <f t="shared" si="15"/>
        <v>1624577</v>
      </c>
      <c r="M38" s="100">
        <f t="shared" si="16"/>
        <v>1678752.42</v>
      </c>
      <c r="N38" s="100">
        <f t="shared" si="17"/>
        <v>18874859.56928164</v>
      </c>
      <c r="O38" s="101">
        <f t="shared" si="1"/>
        <v>69057405.39742672</v>
      </c>
      <c r="P38" s="102"/>
      <c r="Q38" s="99">
        <v>906918.8112449801</v>
      </c>
      <c r="R38" s="100">
        <v>0</v>
      </c>
      <c r="S38" s="100">
        <v>598606.9839357431</v>
      </c>
      <c r="T38" s="100">
        <v>1605054.9436546187</v>
      </c>
      <c r="U38" s="100">
        <v>971473.3179971083</v>
      </c>
      <c r="V38" s="100">
        <v>749007.5615790598</v>
      </c>
      <c r="W38" s="100">
        <v>6568728.46453925</v>
      </c>
      <c r="X38" s="100">
        <v>450298.70008032135</v>
      </c>
      <c r="Y38" s="100">
        <v>521905.56224899605</v>
      </c>
      <c r="Z38" s="100">
        <v>556242.129343862</v>
      </c>
      <c r="AA38" s="100">
        <v>1007510.2232543982</v>
      </c>
      <c r="AB38" s="100">
        <v>508280.159245581</v>
      </c>
      <c r="AC38" s="100">
        <v>5573334.381703328</v>
      </c>
      <c r="AD38" s="101">
        <f t="shared" si="2"/>
        <v>20017361.238827243</v>
      </c>
      <c r="AE38" s="102"/>
      <c r="AF38" s="99">
        <v>2621562.18875502</v>
      </c>
      <c r="AG38" s="100">
        <v>0</v>
      </c>
      <c r="AH38" s="100">
        <v>1757480.0160642571</v>
      </c>
      <c r="AI38" s="100">
        <v>2682870.5863453816</v>
      </c>
      <c r="AJ38" s="100">
        <v>1010648.2301478914</v>
      </c>
      <c r="AK38" s="100">
        <v>2165099.9826894696</v>
      </c>
      <c r="AL38" s="100">
        <v>18987730.71780877</v>
      </c>
      <c r="AM38" s="100">
        <v>1301644.6799196787</v>
      </c>
      <c r="AN38" s="100">
        <v>1103954.437751004</v>
      </c>
      <c r="AO38" s="100">
        <v>1182026.0940396653</v>
      </c>
      <c r="AP38" s="100">
        <v>617066.7767456017</v>
      </c>
      <c r="AQ38" s="100">
        <v>1170472.260754419</v>
      </c>
      <c r="AR38" s="100">
        <v>13301525.187578313</v>
      </c>
      <c r="AS38" s="101">
        <f t="shared" si="3"/>
        <v>47902081.158599466</v>
      </c>
      <c r="AT38" s="102"/>
      <c r="AU38" s="99">
        <v>0</v>
      </c>
      <c r="AV38" s="100">
        <v>0</v>
      </c>
      <c r="AW38" s="100">
        <v>0</v>
      </c>
      <c r="AX38" s="100">
        <v>33118</v>
      </c>
      <c r="AY38" s="100">
        <v>399408</v>
      </c>
      <c r="AZ38" s="100">
        <v>74031</v>
      </c>
      <c r="BA38" s="100">
        <v>631406</v>
      </c>
      <c r="BB38" s="100">
        <v>0</v>
      </c>
      <c r="BC38" s="100">
        <v>0</v>
      </c>
      <c r="BD38" s="100">
        <v>0</v>
      </c>
      <c r="BE38" s="100">
        <v>0</v>
      </c>
      <c r="BF38" s="100">
        <v>0</v>
      </c>
      <c r="BG38" s="100">
        <v>0</v>
      </c>
      <c r="BH38" s="101">
        <f t="shared" si="4"/>
        <v>1137963</v>
      </c>
    </row>
    <row r="39" spans="1:60" s="2" customFormat="1" ht="12.75">
      <c r="A39" s="2" t="s">
        <v>53</v>
      </c>
      <c r="B39" s="99">
        <f t="shared" si="5"/>
        <v>416406</v>
      </c>
      <c r="C39" s="100">
        <f t="shared" si="6"/>
        <v>0</v>
      </c>
      <c r="D39" s="100">
        <f t="shared" si="7"/>
        <v>471755</v>
      </c>
      <c r="E39" s="100">
        <f t="shared" si="8"/>
        <v>811149.97</v>
      </c>
      <c r="F39" s="100">
        <f t="shared" si="9"/>
        <v>344087.83851500007</v>
      </c>
      <c r="G39" s="100">
        <f t="shared" si="10"/>
        <v>641653.700926834</v>
      </c>
      <c r="H39" s="100">
        <f t="shared" si="11"/>
        <v>4237704.070697334</v>
      </c>
      <c r="I39" s="100">
        <f t="shared" si="12"/>
        <v>341761.5</v>
      </c>
      <c r="J39" s="100">
        <f t="shared" si="13"/>
        <v>269058</v>
      </c>
      <c r="K39" s="100">
        <f t="shared" si="14"/>
        <v>288914.7641538428</v>
      </c>
      <c r="L39" s="100">
        <f t="shared" si="15"/>
        <v>440159</v>
      </c>
      <c r="M39" s="100">
        <f t="shared" si="16"/>
        <v>291636.74</v>
      </c>
      <c r="N39" s="100">
        <f t="shared" si="17"/>
        <v>3264963.343252306</v>
      </c>
      <c r="O39" s="101">
        <f t="shared" si="1"/>
        <v>11819249.927545317</v>
      </c>
      <c r="P39" s="102"/>
      <c r="Q39" s="99">
        <v>135574.0465116279</v>
      </c>
      <c r="R39" s="100">
        <v>0</v>
      </c>
      <c r="S39" s="100">
        <v>146738.3488372093</v>
      </c>
      <c r="T39" s="100">
        <v>408060.01651162794</v>
      </c>
      <c r="U39" s="100">
        <v>202586.63184209305</v>
      </c>
      <c r="V39" s="100">
        <v>208910.5072785041</v>
      </c>
      <c r="W39" s="100">
        <v>1379717.6044130854</v>
      </c>
      <c r="X39" s="100">
        <v>111271.18604651163</v>
      </c>
      <c r="Y39" s="100">
        <v>100574.74418604652</v>
      </c>
      <c r="Z39" s="100">
        <v>103877.67463096158</v>
      </c>
      <c r="AA39" s="100">
        <v>122473.70262377667</v>
      </c>
      <c r="AB39" s="100">
        <v>107297.46255713404</v>
      </c>
      <c r="AC39" s="100">
        <v>1169985.1261157927</v>
      </c>
      <c r="AD39" s="101">
        <f t="shared" si="2"/>
        <v>4197067.051554372</v>
      </c>
      <c r="AE39" s="102"/>
      <c r="AF39" s="99">
        <v>280831.9534883721</v>
      </c>
      <c r="AG39" s="100">
        <v>0</v>
      </c>
      <c r="AH39" s="100">
        <v>325016.65116279066</v>
      </c>
      <c r="AI39" s="100">
        <v>403089.9534883721</v>
      </c>
      <c r="AJ39" s="100">
        <v>141501.206672907</v>
      </c>
      <c r="AK39" s="100">
        <v>432743.1936483299</v>
      </c>
      <c r="AL39" s="100">
        <v>2857986.4662842485</v>
      </c>
      <c r="AM39" s="100">
        <v>230490.31395348837</v>
      </c>
      <c r="AN39" s="100">
        <v>168483.2558139535</v>
      </c>
      <c r="AO39" s="100">
        <v>185037.08952288126</v>
      </c>
      <c r="AP39" s="100">
        <v>317685.2973762233</v>
      </c>
      <c r="AQ39" s="100">
        <v>184339.27744286595</v>
      </c>
      <c r="AR39" s="100">
        <v>2094978.2171365132</v>
      </c>
      <c r="AS39" s="101">
        <f t="shared" si="3"/>
        <v>7622182.875990946</v>
      </c>
      <c r="AT39" s="102"/>
      <c r="AU39" s="99">
        <v>0</v>
      </c>
      <c r="AV39" s="100">
        <v>0</v>
      </c>
      <c r="AW39" s="100">
        <v>0</v>
      </c>
      <c r="AX39" s="100">
        <v>0</v>
      </c>
      <c r="AY39" s="100">
        <v>0</v>
      </c>
      <c r="AZ39" s="100">
        <v>0</v>
      </c>
      <c r="BA39" s="100">
        <v>0</v>
      </c>
      <c r="BB39" s="100">
        <v>0</v>
      </c>
      <c r="BC39" s="100">
        <v>0</v>
      </c>
      <c r="BD39" s="100">
        <v>0</v>
      </c>
      <c r="BE39" s="100">
        <v>0</v>
      </c>
      <c r="BF39" s="100">
        <v>0</v>
      </c>
      <c r="BG39" s="100">
        <v>0</v>
      </c>
      <c r="BH39" s="101">
        <f t="shared" si="4"/>
        <v>0</v>
      </c>
    </row>
    <row r="40" spans="1:60" s="2" customFormat="1" ht="12.75">
      <c r="A40" s="2" t="s">
        <v>54</v>
      </c>
      <c r="B40" s="99">
        <f t="shared" si="5"/>
        <v>0</v>
      </c>
      <c r="C40" s="100">
        <f t="shared" si="6"/>
        <v>0</v>
      </c>
      <c r="D40" s="100">
        <f t="shared" si="7"/>
        <v>0</v>
      </c>
      <c r="E40" s="100">
        <f t="shared" si="8"/>
        <v>0</v>
      </c>
      <c r="F40" s="100">
        <f t="shared" si="9"/>
        <v>0</v>
      </c>
      <c r="G40" s="100">
        <f t="shared" si="10"/>
        <v>0</v>
      </c>
      <c r="H40" s="100">
        <f t="shared" si="11"/>
        <v>0</v>
      </c>
      <c r="I40" s="100">
        <f t="shared" si="12"/>
        <v>0</v>
      </c>
      <c r="J40" s="100">
        <f t="shared" si="13"/>
        <v>0</v>
      </c>
      <c r="K40" s="100">
        <f t="shared" si="14"/>
        <v>0</v>
      </c>
      <c r="L40" s="100">
        <f t="shared" si="15"/>
        <v>0</v>
      </c>
      <c r="M40" s="100">
        <f t="shared" si="16"/>
        <v>0</v>
      </c>
      <c r="N40" s="100">
        <f t="shared" si="17"/>
        <v>0</v>
      </c>
      <c r="O40" s="101">
        <f t="shared" si="1"/>
        <v>0</v>
      </c>
      <c r="P40" s="102"/>
      <c r="Q40" s="99">
        <v>0</v>
      </c>
      <c r="R40" s="100">
        <v>0</v>
      </c>
      <c r="S40" s="100">
        <v>0</v>
      </c>
      <c r="T40" s="100">
        <v>0</v>
      </c>
      <c r="U40" s="100">
        <v>0</v>
      </c>
      <c r="V40" s="100">
        <v>0</v>
      </c>
      <c r="W40" s="100">
        <v>0</v>
      </c>
      <c r="X40" s="100">
        <v>0</v>
      </c>
      <c r="Y40" s="100">
        <v>0</v>
      </c>
      <c r="Z40" s="100">
        <v>0</v>
      </c>
      <c r="AA40" s="100">
        <v>0</v>
      </c>
      <c r="AB40" s="100">
        <v>0</v>
      </c>
      <c r="AC40" s="100">
        <v>0</v>
      </c>
      <c r="AD40" s="101">
        <f t="shared" si="2"/>
        <v>0</v>
      </c>
      <c r="AE40" s="102"/>
      <c r="AF40" s="99">
        <v>0</v>
      </c>
      <c r="AG40" s="100">
        <v>0</v>
      </c>
      <c r="AH40" s="100">
        <v>0</v>
      </c>
      <c r="AI40" s="100">
        <v>0</v>
      </c>
      <c r="AJ40" s="100">
        <v>0</v>
      </c>
      <c r="AK40" s="100">
        <v>0</v>
      </c>
      <c r="AL40" s="100">
        <v>0</v>
      </c>
      <c r="AM40" s="100">
        <v>0</v>
      </c>
      <c r="AN40" s="100">
        <v>0</v>
      </c>
      <c r="AO40" s="100">
        <v>0</v>
      </c>
      <c r="AP40" s="100">
        <v>0</v>
      </c>
      <c r="AQ40" s="100">
        <v>0</v>
      </c>
      <c r="AR40" s="100">
        <v>0</v>
      </c>
      <c r="AS40" s="101">
        <f t="shared" si="3"/>
        <v>0</v>
      </c>
      <c r="AT40" s="102"/>
      <c r="AU40" s="99">
        <v>0</v>
      </c>
      <c r="AV40" s="100">
        <v>0</v>
      </c>
      <c r="AW40" s="100">
        <v>0</v>
      </c>
      <c r="AX40" s="100">
        <v>0</v>
      </c>
      <c r="AY40" s="100">
        <v>0</v>
      </c>
      <c r="AZ40" s="100">
        <v>0</v>
      </c>
      <c r="BA40" s="100">
        <v>0</v>
      </c>
      <c r="BB40" s="100">
        <v>0</v>
      </c>
      <c r="BC40" s="100">
        <v>0</v>
      </c>
      <c r="BD40" s="100">
        <v>0</v>
      </c>
      <c r="BE40" s="100">
        <v>0</v>
      </c>
      <c r="BF40" s="100">
        <v>0</v>
      </c>
      <c r="BG40" s="100">
        <v>0</v>
      </c>
      <c r="BH40" s="101">
        <f t="shared" si="4"/>
        <v>0</v>
      </c>
    </row>
    <row r="41" spans="1:60" s="2" customFormat="1" ht="12.75">
      <c r="A41" s="2" t="s">
        <v>55</v>
      </c>
      <c r="B41" s="99">
        <f t="shared" si="5"/>
        <v>2524151</v>
      </c>
      <c r="C41" s="100">
        <f t="shared" si="6"/>
        <v>0</v>
      </c>
      <c r="D41" s="100">
        <f t="shared" si="7"/>
        <v>8473745</v>
      </c>
      <c r="E41" s="100">
        <f t="shared" si="8"/>
        <v>2708522.52</v>
      </c>
      <c r="F41" s="100">
        <f t="shared" si="9"/>
        <v>2617397.414330001</v>
      </c>
      <c r="G41" s="100">
        <f t="shared" si="10"/>
        <v>4540918.795091208</v>
      </c>
      <c r="H41" s="100">
        <f t="shared" si="11"/>
        <v>35275194.20540894</v>
      </c>
      <c r="I41" s="100">
        <f t="shared" si="12"/>
        <v>2455205.25</v>
      </c>
      <c r="J41" s="100">
        <f t="shared" si="13"/>
        <v>2206064</v>
      </c>
      <c r="K41" s="100">
        <f t="shared" si="14"/>
        <v>2346701.248063154</v>
      </c>
      <c r="L41" s="100">
        <f t="shared" si="15"/>
        <v>2294519</v>
      </c>
      <c r="M41" s="100">
        <f t="shared" si="16"/>
        <v>2287251.7399999998</v>
      </c>
      <c r="N41" s="100">
        <f t="shared" si="17"/>
        <v>25678970.626179554</v>
      </c>
      <c r="O41" s="101">
        <f t="shared" si="1"/>
        <v>93408640.79907286</v>
      </c>
      <c r="P41" s="102"/>
      <c r="Q41" s="99">
        <v>736818.6445086705</v>
      </c>
      <c r="R41" s="100">
        <v>0</v>
      </c>
      <c r="S41" s="100">
        <v>2469023.13583815</v>
      </c>
      <c r="T41" s="100">
        <v>1520818.456416185</v>
      </c>
      <c r="U41" s="100">
        <v>1279196.1979691621</v>
      </c>
      <c r="V41" s="100">
        <v>1325528.3187983006</v>
      </c>
      <c r="W41" s="100">
        <v>10297094.262272552</v>
      </c>
      <c r="X41" s="100">
        <v>716692.8619942197</v>
      </c>
      <c r="Y41" s="100">
        <v>780525.8352601156</v>
      </c>
      <c r="Z41" s="100">
        <v>781913.8377400466</v>
      </c>
      <c r="AA41" s="100">
        <v>855433.4538312011</v>
      </c>
      <c r="AB41" s="100">
        <v>746762.7618176212</v>
      </c>
      <c r="AC41" s="100">
        <v>8171678.822727048</v>
      </c>
      <c r="AD41" s="101">
        <f t="shared" si="2"/>
        <v>29681486.58917327</v>
      </c>
      <c r="AE41" s="102"/>
      <c r="AF41" s="99">
        <v>1787332.3554913295</v>
      </c>
      <c r="AG41" s="100">
        <v>0</v>
      </c>
      <c r="AH41" s="100">
        <v>6004721.86416185</v>
      </c>
      <c r="AI41" s="100">
        <v>1187704.063583815</v>
      </c>
      <c r="AJ41" s="100">
        <v>1338201.2163608386</v>
      </c>
      <c r="AK41" s="100">
        <v>3215390.4762929073</v>
      </c>
      <c r="AL41" s="100">
        <v>24978099.943136387</v>
      </c>
      <c r="AM41" s="100">
        <v>1738512.3880057803</v>
      </c>
      <c r="AN41" s="100">
        <v>1425538.1647398844</v>
      </c>
      <c r="AO41" s="100">
        <v>1564787.4103231076</v>
      </c>
      <c r="AP41" s="100">
        <v>1439085.5461687988</v>
      </c>
      <c r="AQ41" s="100">
        <v>1540488.9781823787</v>
      </c>
      <c r="AR41" s="100">
        <v>17507291.803452507</v>
      </c>
      <c r="AS41" s="101">
        <f t="shared" si="3"/>
        <v>63727154.209899575</v>
      </c>
      <c r="AT41" s="102"/>
      <c r="AU41" s="99">
        <v>0</v>
      </c>
      <c r="AV41" s="100">
        <v>0</v>
      </c>
      <c r="AW41" s="100">
        <v>0</v>
      </c>
      <c r="AX41" s="100">
        <v>0</v>
      </c>
      <c r="AY41" s="100">
        <v>0</v>
      </c>
      <c r="AZ41" s="100">
        <v>0</v>
      </c>
      <c r="BA41" s="100">
        <v>0</v>
      </c>
      <c r="BB41" s="100">
        <v>0</v>
      </c>
      <c r="BC41" s="100">
        <v>0</v>
      </c>
      <c r="BD41" s="100">
        <v>0</v>
      </c>
      <c r="BE41" s="100">
        <v>0</v>
      </c>
      <c r="BF41" s="100">
        <v>0</v>
      </c>
      <c r="BG41" s="100">
        <v>0</v>
      </c>
      <c r="BH41" s="101">
        <f t="shared" si="4"/>
        <v>0</v>
      </c>
    </row>
    <row r="42" spans="1:60" s="2" customFormat="1" ht="12.75">
      <c r="A42" s="2" t="s">
        <v>56</v>
      </c>
      <c r="B42" s="99">
        <f t="shared" si="5"/>
        <v>252494</v>
      </c>
      <c r="C42" s="100">
        <f t="shared" si="6"/>
        <v>0</v>
      </c>
      <c r="D42" s="100">
        <f t="shared" si="7"/>
        <v>715283</v>
      </c>
      <c r="E42" s="100">
        <f t="shared" si="8"/>
        <v>265776.80000000005</v>
      </c>
      <c r="F42" s="100">
        <f t="shared" si="9"/>
        <v>229572</v>
      </c>
      <c r="G42" s="100">
        <f t="shared" si="10"/>
        <v>245315.0060469238</v>
      </c>
      <c r="H42" s="100">
        <f t="shared" si="11"/>
        <v>3053073</v>
      </c>
      <c r="I42" s="100">
        <f t="shared" si="12"/>
        <v>208364.73</v>
      </c>
      <c r="J42" s="100">
        <f t="shared" si="13"/>
        <v>167186</v>
      </c>
      <c r="K42" s="100">
        <f t="shared" si="14"/>
        <v>197917.90968640748</v>
      </c>
      <c r="L42" s="100">
        <f t="shared" si="15"/>
        <v>253070</v>
      </c>
      <c r="M42" s="100">
        <f t="shared" si="16"/>
        <v>184012.66</v>
      </c>
      <c r="N42" s="100">
        <f t="shared" si="17"/>
        <v>2081251.8142613566</v>
      </c>
      <c r="O42" s="101">
        <f t="shared" si="1"/>
        <v>7853316.919994688</v>
      </c>
      <c r="P42" s="102"/>
      <c r="Q42" s="99">
        <v>95773.58620689657</v>
      </c>
      <c r="R42" s="100">
        <v>0</v>
      </c>
      <c r="S42" s="100">
        <v>267297.20689655177</v>
      </c>
      <c r="T42" s="100">
        <v>159542.14482758622</v>
      </c>
      <c r="U42" s="100">
        <v>87079.03448275862</v>
      </c>
      <c r="V42" s="100">
        <v>92836.20919021248</v>
      </c>
      <c r="W42" s="100">
        <v>1147531.7586206899</v>
      </c>
      <c r="X42" s="100">
        <v>79034.8975862069</v>
      </c>
      <c r="Y42" s="100">
        <v>71090.8275862069</v>
      </c>
      <c r="Z42" s="100">
        <v>82955.00458704747</v>
      </c>
      <c r="AA42" s="100">
        <v>163826.94155546755</v>
      </c>
      <c r="AB42" s="100">
        <v>72003.97189738459</v>
      </c>
      <c r="AC42" s="100">
        <v>808296.4445616563</v>
      </c>
      <c r="AD42" s="101">
        <f t="shared" si="2"/>
        <v>3127268.0279986653</v>
      </c>
      <c r="AE42" s="102"/>
      <c r="AF42" s="99">
        <v>156720.41379310345</v>
      </c>
      <c r="AG42" s="100">
        <v>0</v>
      </c>
      <c r="AH42" s="100">
        <v>447985.79310344823</v>
      </c>
      <c r="AI42" s="100">
        <v>105030.6551724138</v>
      </c>
      <c r="AJ42" s="100">
        <v>142492.9655172414</v>
      </c>
      <c r="AK42" s="100">
        <v>151913.79685671133</v>
      </c>
      <c r="AL42" s="100">
        <v>1877779.2413793104</v>
      </c>
      <c r="AM42" s="100">
        <v>129329.8324137931</v>
      </c>
      <c r="AN42" s="100">
        <v>96095.1724137931</v>
      </c>
      <c r="AO42" s="100">
        <v>114962.90509936001</v>
      </c>
      <c r="AP42" s="100">
        <v>89243.05844453246</v>
      </c>
      <c r="AQ42" s="100">
        <v>112008.68810261542</v>
      </c>
      <c r="AR42" s="100">
        <v>1272955.3696997003</v>
      </c>
      <c r="AS42" s="101">
        <f t="shared" si="3"/>
        <v>4696517.891996022</v>
      </c>
      <c r="AT42" s="102"/>
      <c r="AU42" s="99">
        <v>0</v>
      </c>
      <c r="AV42" s="100">
        <v>0</v>
      </c>
      <c r="AW42" s="100">
        <v>0</v>
      </c>
      <c r="AX42" s="100">
        <v>1204</v>
      </c>
      <c r="AY42" s="100">
        <v>0</v>
      </c>
      <c r="AZ42" s="100">
        <v>565</v>
      </c>
      <c r="BA42" s="100">
        <v>27762</v>
      </c>
      <c r="BB42" s="100">
        <v>0</v>
      </c>
      <c r="BC42" s="100">
        <v>0</v>
      </c>
      <c r="BD42" s="100">
        <v>0</v>
      </c>
      <c r="BE42" s="100">
        <v>0</v>
      </c>
      <c r="BF42" s="100">
        <v>0</v>
      </c>
      <c r="BG42" s="100">
        <v>0</v>
      </c>
      <c r="BH42" s="101">
        <f t="shared" si="4"/>
        <v>29531</v>
      </c>
    </row>
    <row r="43" spans="1:60" s="2" customFormat="1" ht="12.75">
      <c r="A43" s="2" t="s">
        <v>57</v>
      </c>
      <c r="B43" s="99">
        <f t="shared" si="5"/>
        <v>1968935.0000000002</v>
      </c>
      <c r="C43" s="100">
        <f t="shared" si="6"/>
        <v>0</v>
      </c>
      <c r="D43" s="100">
        <f t="shared" si="7"/>
        <v>5613105.000000001</v>
      </c>
      <c r="E43" s="100">
        <f t="shared" si="8"/>
        <v>2764475.6100000003</v>
      </c>
      <c r="F43" s="100">
        <f t="shared" si="9"/>
        <v>2349314.243625</v>
      </c>
      <c r="G43" s="100">
        <f t="shared" si="10"/>
        <v>3070532.051865869</v>
      </c>
      <c r="H43" s="100">
        <f t="shared" si="11"/>
        <v>24073523.540224567</v>
      </c>
      <c r="I43" s="100">
        <f t="shared" si="12"/>
        <v>1701623.0400000003</v>
      </c>
      <c r="J43" s="100">
        <f t="shared" si="13"/>
        <v>1381152</v>
      </c>
      <c r="K43" s="100">
        <f t="shared" si="14"/>
        <v>1561005.9227788348</v>
      </c>
      <c r="L43" s="100">
        <f t="shared" si="15"/>
        <v>1533571</v>
      </c>
      <c r="M43" s="100">
        <f t="shared" si="16"/>
        <v>1466962.4</v>
      </c>
      <c r="N43" s="100">
        <f t="shared" si="17"/>
        <v>16506074.95209321</v>
      </c>
      <c r="O43" s="101">
        <f t="shared" si="1"/>
        <v>63990274.76058748</v>
      </c>
      <c r="P43" s="102"/>
      <c r="Q43" s="99">
        <v>796324.8222222223</v>
      </c>
      <c r="R43" s="100">
        <v>0</v>
      </c>
      <c r="S43" s="100">
        <v>2235021.0222222228</v>
      </c>
      <c r="T43" s="100">
        <v>1815400.9344444447</v>
      </c>
      <c r="U43" s="100">
        <v>1587487.6343550002</v>
      </c>
      <c r="V43" s="100">
        <v>1030223.1543101962</v>
      </c>
      <c r="W43" s="100">
        <v>9253047.658490825</v>
      </c>
      <c r="X43" s="100">
        <v>688211.9850666667</v>
      </c>
      <c r="Y43" s="100">
        <v>668853.1244444444</v>
      </c>
      <c r="Z43" s="100">
        <v>705055.4997237028</v>
      </c>
      <c r="AA43" s="100">
        <v>694944.5741262852</v>
      </c>
      <c r="AB43" s="100">
        <v>623463.2475360899</v>
      </c>
      <c r="AC43" s="100">
        <v>6918578.557790397</v>
      </c>
      <c r="AD43" s="101">
        <f t="shared" si="2"/>
        <v>27016612.214732498</v>
      </c>
      <c r="AE43" s="102"/>
      <c r="AF43" s="99">
        <v>1172610.177777778</v>
      </c>
      <c r="AG43" s="100">
        <v>0</v>
      </c>
      <c r="AH43" s="100">
        <v>3378083.977777778</v>
      </c>
      <c r="AI43" s="100">
        <v>879610.6755555556</v>
      </c>
      <c r="AJ43" s="100">
        <v>680228.6092699999</v>
      </c>
      <c r="AK43" s="100">
        <v>1517031.8975556733</v>
      </c>
      <c r="AL43" s="100">
        <v>13625366.881733743</v>
      </c>
      <c r="AM43" s="100">
        <v>1013411.0549333335</v>
      </c>
      <c r="AN43" s="100">
        <v>712298.8755555556</v>
      </c>
      <c r="AO43" s="100">
        <v>855950.423055132</v>
      </c>
      <c r="AP43" s="100">
        <v>838626.4258737148</v>
      </c>
      <c r="AQ43" s="100">
        <v>843499.1524639102</v>
      </c>
      <c r="AR43" s="100">
        <v>9587496.394302813</v>
      </c>
      <c r="AS43" s="101">
        <f t="shared" si="3"/>
        <v>35104214.545854986</v>
      </c>
      <c r="AT43" s="102"/>
      <c r="AU43" s="99">
        <v>0</v>
      </c>
      <c r="AV43" s="100">
        <v>0</v>
      </c>
      <c r="AW43" s="100">
        <v>0</v>
      </c>
      <c r="AX43" s="100">
        <v>69464</v>
      </c>
      <c r="AY43" s="100">
        <v>81598</v>
      </c>
      <c r="AZ43" s="100">
        <v>523277</v>
      </c>
      <c r="BA43" s="100">
        <v>1195109</v>
      </c>
      <c r="BB43" s="100">
        <v>0</v>
      </c>
      <c r="BC43" s="100">
        <v>0</v>
      </c>
      <c r="BD43" s="100">
        <v>0</v>
      </c>
      <c r="BE43" s="100">
        <v>0</v>
      </c>
      <c r="BF43" s="100">
        <v>0</v>
      </c>
      <c r="BG43" s="100">
        <v>0</v>
      </c>
      <c r="BH43" s="101">
        <f t="shared" si="4"/>
        <v>1869448</v>
      </c>
    </row>
    <row r="44" spans="1:60" s="2" customFormat="1" ht="12.75">
      <c r="A44" s="2" t="s">
        <v>58</v>
      </c>
      <c r="B44" s="99">
        <f t="shared" si="5"/>
        <v>720003</v>
      </c>
      <c r="C44" s="100">
        <f t="shared" si="6"/>
        <v>0</v>
      </c>
      <c r="D44" s="100">
        <f t="shared" si="7"/>
        <v>1156148</v>
      </c>
      <c r="E44" s="100">
        <f t="shared" si="8"/>
        <v>2378105.2699999996</v>
      </c>
      <c r="F44" s="100">
        <f t="shared" si="9"/>
        <v>991357.4280800002</v>
      </c>
      <c r="G44" s="100">
        <f t="shared" si="10"/>
        <v>1245960.3418933456</v>
      </c>
      <c r="H44" s="100">
        <f t="shared" si="11"/>
        <v>9862570.298538316</v>
      </c>
      <c r="I44" s="100">
        <f t="shared" si="12"/>
        <v>796487.24</v>
      </c>
      <c r="J44" s="100">
        <f t="shared" si="13"/>
        <v>612392</v>
      </c>
      <c r="K44" s="100">
        <f t="shared" si="14"/>
        <v>719083.6692242457</v>
      </c>
      <c r="L44" s="100">
        <f t="shared" si="15"/>
        <v>830066</v>
      </c>
      <c r="M44" s="100">
        <f t="shared" si="16"/>
        <v>721132.99</v>
      </c>
      <c r="N44" s="100">
        <f t="shared" si="17"/>
        <v>7860702.29075144</v>
      </c>
      <c r="O44" s="101">
        <f t="shared" si="1"/>
        <v>27894008.528487347</v>
      </c>
      <c r="P44" s="102"/>
      <c r="Q44" s="99">
        <v>225000.9375</v>
      </c>
      <c r="R44" s="100">
        <v>0</v>
      </c>
      <c r="S44" s="100">
        <v>356840.6875</v>
      </c>
      <c r="T44" s="100">
        <v>1206245.77</v>
      </c>
      <c r="U44" s="100">
        <v>658086.42815</v>
      </c>
      <c r="V44" s="100">
        <v>389362.6068416706</v>
      </c>
      <c r="W44" s="100">
        <v>3082053.2182932245</v>
      </c>
      <c r="X44" s="100">
        <v>248902.2625</v>
      </c>
      <c r="Y44" s="100">
        <v>290791.25</v>
      </c>
      <c r="Z44" s="100">
        <v>297719.4687530473</v>
      </c>
      <c r="AA44" s="100">
        <v>318161.7543406204</v>
      </c>
      <c r="AB44" s="100">
        <v>303562.33183032816</v>
      </c>
      <c r="AC44" s="100">
        <v>3115098.3445876613</v>
      </c>
      <c r="AD44" s="101">
        <f t="shared" si="2"/>
        <v>10491825.060296554</v>
      </c>
      <c r="AE44" s="102"/>
      <c r="AF44" s="99">
        <v>495002.06249999994</v>
      </c>
      <c r="AG44" s="100">
        <v>0</v>
      </c>
      <c r="AH44" s="100">
        <v>799307.3124999999</v>
      </c>
      <c r="AI44" s="100">
        <v>1171859.5</v>
      </c>
      <c r="AJ44" s="100">
        <v>333270.99993000017</v>
      </c>
      <c r="AK44" s="100">
        <v>856597.7350516751</v>
      </c>
      <c r="AL44" s="100">
        <v>6780517.0802450925</v>
      </c>
      <c r="AM44" s="100">
        <v>547584.9774999999</v>
      </c>
      <c r="AN44" s="100">
        <v>321600.75</v>
      </c>
      <c r="AO44" s="100">
        <v>421364.20047119836</v>
      </c>
      <c r="AP44" s="100">
        <v>511904.2456593796</v>
      </c>
      <c r="AQ44" s="100">
        <v>417570.65816967183</v>
      </c>
      <c r="AR44" s="100">
        <v>4745603.946163779</v>
      </c>
      <c r="AS44" s="101">
        <f t="shared" si="3"/>
        <v>17402183.468190797</v>
      </c>
      <c r="AT44" s="102"/>
      <c r="AU44" s="99">
        <v>0</v>
      </c>
      <c r="AV44" s="100">
        <v>0</v>
      </c>
      <c r="AW44" s="100">
        <v>0</v>
      </c>
      <c r="AX44" s="100">
        <v>0</v>
      </c>
      <c r="AY44" s="100">
        <v>0</v>
      </c>
      <c r="AZ44" s="100">
        <v>0</v>
      </c>
      <c r="BA44" s="100">
        <v>0</v>
      </c>
      <c r="BB44" s="100">
        <v>0</v>
      </c>
      <c r="BC44" s="100">
        <v>0</v>
      </c>
      <c r="BD44" s="100">
        <v>0</v>
      </c>
      <c r="BE44" s="100">
        <v>0</v>
      </c>
      <c r="BF44" s="100">
        <v>0</v>
      </c>
      <c r="BG44" s="100">
        <v>0</v>
      </c>
      <c r="BH44" s="101">
        <f t="shared" si="4"/>
        <v>0</v>
      </c>
    </row>
    <row r="45" spans="1:60" s="2" customFormat="1" ht="12.75">
      <c r="A45" s="2" t="s">
        <v>59</v>
      </c>
      <c r="B45" s="99">
        <f t="shared" si="5"/>
        <v>932121</v>
      </c>
      <c r="C45" s="100">
        <f t="shared" si="6"/>
        <v>0</v>
      </c>
      <c r="D45" s="100">
        <f t="shared" si="7"/>
        <v>2795710</v>
      </c>
      <c r="E45" s="100">
        <f t="shared" si="8"/>
        <v>1243269.71</v>
      </c>
      <c r="F45" s="100">
        <f t="shared" si="9"/>
        <v>1508334.353445</v>
      </c>
      <c r="G45" s="100">
        <f t="shared" si="10"/>
        <v>1200840.2550786478</v>
      </c>
      <c r="H45" s="100">
        <f t="shared" si="11"/>
        <v>11184087.608434372</v>
      </c>
      <c r="I45" s="100">
        <f t="shared" si="12"/>
        <v>835765.29</v>
      </c>
      <c r="J45" s="100">
        <f t="shared" si="13"/>
        <v>654197</v>
      </c>
      <c r="K45" s="100">
        <f t="shared" si="14"/>
        <v>788142.1353810302</v>
      </c>
      <c r="L45" s="100">
        <f t="shared" si="15"/>
        <v>716858</v>
      </c>
      <c r="M45" s="100">
        <f t="shared" si="16"/>
        <v>751619.95</v>
      </c>
      <c r="N45" s="100">
        <f t="shared" si="17"/>
        <v>8375986.347336284</v>
      </c>
      <c r="O45" s="101">
        <f t="shared" si="1"/>
        <v>30986931.649675332</v>
      </c>
      <c r="P45" s="102"/>
      <c r="Q45" s="99">
        <v>410475.30275229353</v>
      </c>
      <c r="R45" s="100">
        <v>0</v>
      </c>
      <c r="S45" s="100">
        <v>1203113.7706422019</v>
      </c>
      <c r="T45" s="100">
        <v>871182.7558715596</v>
      </c>
      <c r="U45" s="100">
        <v>1000702.8566546789</v>
      </c>
      <c r="V45" s="100">
        <v>528810.3875575697</v>
      </c>
      <c r="W45" s="100">
        <v>4925102.800044494</v>
      </c>
      <c r="X45" s="100">
        <v>368043.4304587156</v>
      </c>
      <c r="Y45" s="100">
        <v>331235.9266055046</v>
      </c>
      <c r="Z45" s="100">
        <v>397913.5512116369</v>
      </c>
      <c r="AA45" s="100">
        <v>355358.32254728134</v>
      </c>
      <c r="AB45" s="100">
        <v>361358.20413711586</v>
      </c>
      <c r="AC45" s="100">
        <v>3940961.6885478823</v>
      </c>
      <c r="AD45" s="101">
        <f t="shared" si="2"/>
        <v>14694258.997030932</v>
      </c>
      <c r="AE45" s="102"/>
      <c r="AF45" s="99">
        <v>521645.6972477065</v>
      </c>
      <c r="AG45" s="100">
        <v>0</v>
      </c>
      <c r="AH45" s="100">
        <v>1592596.2293577984</v>
      </c>
      <c r="AI45" s="100">
        <v>372086.9541284404</v>
      </c>
      <c r="AJ45" s="100">
        <v>507631.49679032114</v>
      </c>
      <c r="AK45" s="100">
        <v>672029.8675210782</v>
      </c>
      <c r="AL45" s="100">
        <v>6258984.808389879</v>
      </c>
      <c r="AM45" s="100">
        <v>467721.8595412845</v>
      </c>
      <c r="AN45" s="100">
        <v>322961.07339449547</v>
      </c>
      <c r="AO45" s="100">
        <v>390228.5841693932</v>
      </c>
      <c r="AP45" s="100">
        <v>361499.67745271866</v>
      </c>
      <c r="AQ45" s="100">
        <v>390261.74586288416</v>
      </c>
      <c r="AR45" s="100">
        <v>4435024.658788402</v>
      </c>
      <c r="AS45" s="101">
        <f t="shared" si="3"/>
        <v>16292672.652644401</v>
      </c>
      <c r="AT45" s="102"/>
      <c r="AU45" s="99">
        <v>0</v>
      </c>
      <c r="AV45" s="100">
        <v>0</v>
      </c>
      <c r="AW45" s="100">
        <v>0</v>
      </c>
      <c r="AX45" s="100">
        <v>0</v>
      </c>
      <c r="AY45" s="100">
        <v>0</v>
      </c>
      <c r="AZ45" s="100">
        <v>0</v>
      </c>
      <c r="BA45" s="100">
        <v>0</v>
      </c>
      <c r="BB45" s="100">
        <v>0</v>
      </c>
      <c r="BC45" s="100">
        <v>0</v>
      </c>
      <c r="BD45" s="100">
        <v>0</v>
      </c>
      <c r="BE45" s="100">
        <v>0</v>
      </c>
      <c r="BF45" s="100">
        <v>0</v>
      </c>
      <c r="BG45" s="100">
        <v>0</v>
      </c>
      <c r="BH45" s="101">
        <f t="shared" si="4"/>
        <v>0</v>
      </c>
    </row>
    <row r="46" spans="1:60" s="2" customFormat="1" ht="12.75">
      <c r="A46" s="2" t="s">
        <v>60</v>
      </c>
      <c r="B46" s="99">
        <f t="shared" si="5"/>
        <v>6182640</v>
      </c>
      <c r="C46" s="100">
        <f t="shared" si="6"/>
        <v>0</v>
      </c>
      <c r="D46" s="100">
        <f t="shared" si="7"/>
        <v>9094330</v>
      </c>
      <c r="E46" s="100">
        <f t="shared" si="8"/>
        <v>15053324.440000001</v>
      </c>
      <c r="F46" s="100">
        <f t="shared" si="9"/>
        <v>4335002.591375003</v>
      </c>
      <c r="G46" s="100">
        <f t="shared" si="10"/>
        <v>8836016.07973288</v>
      </c>
      <c r="H46" s="100">
        <f t="shared" si="11"/>
        <v>78862071.55450277</v>
      </c>
      <c r="I46" s="100">
        <f t="shared" si="12"/>
        <v>5114962.06</v>
      </c>
      <c r="J46" s="100">
        <f t="shared" si="13"/>
        <v>5049084</v>
      </c>
      <c r="K46" s="100">
        <f t="shared" si="14"/>
        <v>5163325.973056993</v>
      </c>
      <c r="L46" s="100">
        <f t="shared" si="15"/>
        <v>5227523</v>
      </c>
      <c r="M46" s="100">
        <f t="shared" si="16"/>
        <v>4976607.45</v>
      </c>
      <c r="N46" s="100">
        <f t="shared" si="17"/>
        <v>55992038.09137009</v>
      </c>
      <c r="O46" s="101">
        <f t="shared" si="1"/>
        <v>203886925.24003774</v>
      </c>
      <c r="P46" s="102"/>
      <c r="Q46" s="99">
        <v>1204617.6</v>
      </c>
      <c r="R46" s="100">
        <v>0</v>
      </c>
      <c r="S46" s="100">
        <v>1786030.890322581</v>
      </c>
      <c r="T46" s="100">
        <v>4052333.6322580646</v>
      </c>
      <c r="U46" s="100">
        <v>1777381.3583711293</v>
      </c>
      <c r="V46" s="100">
        <v>1721597.971664084</v>
      </c>
      <c r="W46" s="100">
        <v>15365384.264167638</v>
      </c>
      <c r="X46" s="100">
        <v>996592.6078193549</v>
      </c>
      <c r="Y46" s="100">
        <v>1195078.2322580647</v>
      </c>
      <c r="Z46" s="100">
        <v>1181596.2216004624</v>
      </c>
      <c r="AA46" s="100">
        <v>1172013.9693785338</v>
      </c>
      <c r="AB46" s="100">
        <v>1080162.9167419674</v>
      </c>
      <c r="AC46" s="100">
        <v>11711894.512335213</v>
      </c>
      <c r="AD46" s="101">
        <f t="shared" si="2"/>
        <v>43244684.17691709</v>
      </c>
      <c r="AE46" s="102"/>
      <c r="AF46" s="99">
        <v>4978022.4</v>
      </c>
      <c r="AG46" s="100">
        <v>0</v>
      </c>
      <c r="AH46" s="100">
        <v>7308299.109677419</v>
      </c>
      <c r="AI46" s="100">
        <v>11000990.807741936</v>
      </c>
      <c r="AJ46" s="100">
        <v>2557621.233003873</v>
      </c>
      <c r="AK46" s="100">
        <v>7114418.108068797</v>
      </c>
      <c r="AL46" s="100">
        <v>63496687.29033513</v>
      </c>
      <c r="AM46" s="100">
        <v>4118369.452180645</v>
      </c>
      <c r="AN46" s="100">
        <v>3854005.7677419353</v>
      </c>
      <c r="AO46" s="100">
        <v>3981729.7514565308</v>
      </c>
      <c r="AP46" s="100">
        <v>4055509.0306214658</v>
      </c>
      <c r="AQ46" s="100">
        <v>3896444.5332580325</v>
      </c>
      <c r="AR46" s="100">
        <v>44280143.57903488</v>
      </c>
      <c r="AS46" s="101">
        <f t="shared" si="3"/>
        <v>160642241.06312066</v>
      </c>
      <c r="AT46" s="102"/>
      <c r="AU46" s="99">
        <v>0</v>
      </c>
      <c r="AV46" s="100">
        <v>0</v>
      </c>
      <c r="AW46" s="100">
        <v>0</v>
      </c>
      <c r="AX46" s="100">
        <v>0</v>
      </c>
      <c r="AY46" s="100">
        <v>0</v>
      </c>
      <c r="AZ46" s="100">
        <v>0</v>
      </c>
      <c r="BA46" s="100">
        <v>0</v>
      </c>
      <c r="BB46" s="100">
        <v>0</v>
      </c>
      <c r="BC46" s="100">
        <v>0</v>
      </c>
      <c r="BD46" s="100">
        <v>0</v>
      </c>
      <c r="BE46" s="100">
        <v>0</v>
      </c>
      <c r="BF46" s="100">
        <v>0</v>
      </c>
      <c r="BG46" s="100">
        <v>0</v>
      </c>
      <c r="BH46" s="101">
        <f t="shared" si="4"/>
        <v>0</v>
      </c>
    </row>
    <row r="47" spans="1:60" s="2" customFormat="1" ht="12.75">
      <c r="A47" s="2" t="s">
        <v>61</v>
      </c>
      <c r="B47" s="99">
        <f t="shared" si="5"/>
        <v>28301</v>
      </c>
      <c r="C47" s="100">
        <f t="shared" si="6"/>
        <v>0</v>
      </c>
      <c r="D47" s="100">
        <f t="shared" si="7"/>
        <v>113790</v>
      </c>
      <c r="E47" s="100">
        <f t="shared" si="8"/>
        <v>470</v>
      </c>
      <c r="F47" s="100">
        <f t="shared" si="9"/>
        <v>22519.99242000001</v>
      </c>
      <c r="G47" s="100">
        <f t="shared" si="10"/>
        <v>53516.94658708926</v>
      </c>
      <c r="H47" s="100">
        <f t="shared" si="11"/>
        <v>406747.7763528674</v>
      </c>
      <c r="I47" s="100">
        <f t="shared" si="12"/>
        <v>26682.82</v>
      </c>
      <c r="J47" s="100">
        <f t="shared" si="13"/>
        <v>24475</v>
      </c>
      <c r="K47" s="100">
        <f t="shared" si="14"/>
        <v>25547.443001373886</v>
      </c>
      <c r="L47" s="100">
        <f t="shared" si="15"/>
        <v>-23941</v>
      </c>
      <c r="M47" s="100">
        <f t="shared" si="16"/>
        <v>24898</v>
      </c>
      <c r="N47" s="100">
        <f t="shared" si="17"/>
        <v>282947.25080000004</v>
      </c>
      <c r="O47" s="101">
        <f t="shared" si="1"/>
        <v>985955.2291613306</v>
      </c>
      <c r="P47" s="102"/>
      <c r="Q47" s="99">
        <v>14150.5</v>
      </c>
      <c r="R47" s="100">
        <v>0</v>
      </c>
      <c r="S47" s="100">
        <v>56795</v>
      </c>
      <c r="T47" s="100">
        <v>339</v>
      </c>
      <c r="U47" s="100">
        <v>11259.996210000005</v>
      </c>
      <c r="V47" s="100">
        <v>26758.47329354463</v>
      </c>
      <c r="W47" s="100">
        <v>203373.8881764337</v>
      </c>
      <c r="X47" s="100">
        <v>13341.41</v>
      </c>
      <c r="Y47" s="100">
        <v>12237.5</v>
      </c>
      <c r="Z47" s="100">
        <v>12773.721500686943</v>
      </c>
      <c r="AA47" s="100">
        <v>-12797.518397898439</v>
      </c>
      <c r="AB47" s="100">
        <v>13309.077025641172</v>
      </c>
      <c r="AC47" s="100">
        <v>151247.7610687851</v>
      </c>
      <c r="AD47" s="101">
        <f t="shared" si="2"/>
        <v>502788.80887719314</v>
      </c>
      <c r="AE47" s="102"/>
      <c r="AF47" s="99">
        <v>14150.5</v>
      </c>
      <c r="AG47" s="100">
        <v>0</v>
      </c>
      <c r="AH47" s="100">
        <v>56995</v>
      </c>
      <c r="AI47" s="100">
        <v>131</v>
      </c>
      <c r="AJ47" s="100">
        <v>11259.996210000005</v>
      </c>
      <c r="AK47" s="100">
        <v>26758.47329354463</v>
      </c>
      <c r="AL47" s="100">
        <v>203373.8881764337</v>
      </c>
      <c r="AM47" s="100">
        <v>13341.41</v>
      </c>
      <c r="AN47" s="100">
        <v>12237.5</v>
      </c>
      <c r="AO47" s="100">
        <v>12773.721500686943</v>
      </c>
      <c r="AP47" s="100">
        <v>-11143.481602101563</v>
      </c>
      <c r="AQ47" s="100">
        <v>11588.92297435883</v>
      </c>
      <c r="AR47" s="100">
        <v>131699.48973121497</v>
      </c>
      <c r="AS47" s="101">
        <f t="shared" si="3"/>
        <v>483166.4202841375</v>
      </c>
      <c r="AT47" s="102"/>
      <c r="AU47" s="99">
        <v>0</v>
      </c>
      <c r="AV47" s="100">
        <v>0</v>
      </c>
      <c r="AW47" s="100">
        <v>0</v>
      </c>
      <c r="AX47" s="100">
        <v>0</v>
      </c>
      <c r="AY47" s="100">
        <v>0</v>
      </c>
      <c r="AZ47" s="100">
        <v>0</v>
      </c>
      <c r="BA47" s="100">
        <v>0</v>
      </c>
      <c r="BB47" s="100">
        <v>0</v>
      </c>
      <c r="BC47" s="100">
        <v>0</v>
      </c>
      <c r="BD47" s="100">
        <v>0</v>
      </c>
      <c r="BE47" s="100">
        <v>0</v>
      </c>
      <c r="BF47" s="100">
        <v>0</v>
      </c>
      <c r="BG47" s="100">
        <v>0</v>
      </c>
      <c r="BH47" s="101">
        <f t="shared" si="4"/>
        <v>0</v>
      </c>
    </row>
    <row r="48" spans="1:60" s="2" customFormat="1" ht="12.75">
      <c r="A48" s="2" t="s">
        <v>62</v>
      </c>
      <c r="B48" s="99">
        <f t="shared" si="5"/>
        <v>702075</v>
      </c>
      <c r="C48" s="100">
        <f t="shared" si="6"/>
        <v>0</v>
      </c>
      <c r="D48" s="100">
        <f t="shared" si="7"/>
        <v>1015613</v>
      </c>
      <c r="E48" s="100">
        <f t="shared" si="8"/>
        <v>1626079.1799999997</v>
      </c>
      <c r="F48" s="100">
        <f t="shared" si="9"/>
        <v>471683.7394500005</v>
      </c>
      <c r="G48" s="100">
        <f t="shared" si="10"/>
        <v>1167401.2167389193</v>
      </c>
      <c r="H48" s="100">
        <f t="shared" si="11"/>
        <v>9166085.685090676</v>
      </c>
      <c r="I48" s="100">
        <f t="shared" si="12"/>
        <v>595353.9199999999</v>
      </c>
      <c r="J48" s="100">
        <f t="shared" si="13"/>
        <v>596066</v>
      </c>
      <c r="K48" s="100">
        <f t="shared" si="14"/>
        <v>615642.4991935538</v>
      </c>
      <c r="L48" s="100">
        <f t="shared" si="15"/>
        <v>628994</v>
      </c>
      <c r="M48" s="100">
        <f t="shared" si="16"/>
        <v>577812.79</v>
      </c>
      <c r="N48" s="100">
        <f t="shared" si="17"/>
        <v>6525114.192692206</v>
      </c>
      <c r="O48" s="101">
        <f t="shared" si="1"/>
        <v>23687921.223165356</v>
      </c>
      <c r="P48" s="102"/>
      <c r="Q48" s="99">
        <v>78008.33333333333</v>
      </c>
      <c r="R48" s="100">
        <v>0</v>
      </c>
      <c r="S48" s="100">
        <v>113328</v>
      </c>
      <c r="T48" s="100">
        <v>316526.73555555556</v>
      </c>
      <c r="U48" s="100">
        <v>137195.2243833334</v>
      </c>
      <c r="V48" s="100">
        <v>129711.24630432436</v>
      </c>
      <c r="W48" s="100">
        <v>1018453.9650100751</v>
      </c>
      <c r="X48" s="100">
        <v>66150.43555555555</v>
      </c>
      <c r="Y48" s="100">
        <v>99087.33333333333</v>
      </c>
      <c r="Z48" s="100">
        <v>105077.51032554431</v>
      </c>
      <c r="AA48" s="100">
        <v>103041.7975568272</v>
      </c>
      <c r="AB48" s="100">
        <v>78873.55594503964</v>
      </c>
      <c r="AC48" s="100">
        <v>855051.0314221608</v>
      </c>
      <c r="AD48" s="101">
        <f t="shared" si="2"/>
        <v>3100505.1687250827</v>
      </c>
      <c r="AE48" s="102"/>
      <c r="AF48" s="99">
        <v>624066.6666666666</v>
      </c>
      <c r="AG48" s="100">
        <v>0</v>
      </c>
      <c r="AH48" s="100">
        <v>902285</v>
      </c>
      <c r="AI48" s="100">
        <v>1309552.4444444443</v>
      </c>
      <c r="AJ48" s="100">
        <v>334488.5150666671</v>
      </c>
      <c r="AK48" s="100">
        <v>1037689.9704345949</v>
      </c>
      <c r="AL48" s="100">
        <v>8147631.720080601</v>
      </c>
      <c r="AM48" s="100">
        <v>529203.4844444444</v>
      </c>
      <c r="AN48" s="100">
        <v>496978.6666666666</v>
      </c>
      <c r="AO48" s="100">
        <v>510564.9888680095</v>
      </c>
      <c r="AP48" s="100">
        <v>525952.2024431728</v>
      </c>
      <c r="AQ48" s="100">
        <v>498939.23405496037</v>
      </c>
      <c r="AR48" s="100">
        <v>5670063.161270046</v>
      </c>
      <c r="AS48" s="101">
        <f t="shared" si="3"/>
        <v>20587416.054440275</v>
      </c>
      <c r="AT48" s="102"/>
      <c r="AU48" s="99">
        <v>0</v>
      </c>
      <c r="AV48" s="100">
        <v>0</v>
      </c>
      <c r="AW48" s="100">
        <v>0</v>
      </c>
      <c r="AX48" s="100">
        <v>0</v>
      </c>
      <c r="AY48" s="100">
        <v>0</v>
      </c>
      <c r="AZ48" s="100">
        <v>0</v>
      </c>
      <c r="BA48" s="100">
        <v>0</v>
      </c>
      <c r="BB48" s="100">
        <v>0</v>
      </c>
      <c r="BC48" s="100">
        <v>0</v>
      </c>
      <c r="BD48" s="100">
        <v>0</v>
      </c>
      <c r="BE48" s="100">
        <v>0</v>
      </c>
      <c r="BF48" s="100">
        <v>0</v>
      </c>
      <c r="BG48" s="100">
        <v>0</v>
      </c>
      <c r="BH48" s="101">
        <f t="shared" si="4"/>
        <v>0</v>
      </c>
    </row>
    <row r="49" spans="1:60" s="2" customFormat="1" ht="12.75">
      <c r="A49" s="2" t="s">
        <v>63</v>
      </c>
      <c r="B49" s="99">
        <f t="shared" si="5"/>
        <v>1179219.0000000002</v>
      </c>
      <c r="C49" s="100">
        <f t="shared" si="6"/>
        <v>0</v>
      </c>
      <c r="D49" s="100">
        <f t="shared" si="7"/>
        <v>1643106.0000000002</v>
      </c>
      <c r="E49" s="100">
        <f t="shared" si="8"/>
        <v>2064579.0000000002</v>
      </c>
      <c r="F49" s="100">
        <f t="shared" si="9"/>
        <v>1124677.5965949998</v>
      </c>
      <c r="G49" s="100">
        <f t="shared" si="10"/>
        <v>1959903.4082317813</v>
      </c>
      <c r="H49" s="100">
        <f t="shared" si="11"/>
        <v>14153984.752152637</v>
      </c>
      <c r="I49" s="100">
        <f t="shared" si="12"/>
        <v>987641.2300000002</v>
      </c>
      <c r="J49" s="100">
        <f t="shared" si="13"/>
        <v>857322.0000000001</v>
      </c>
      <c r="K49" s="100">
        <f t="shared" si="14"/>
        <v>936379.5653225925</v>
      </c>
      <c r="L49" s="100">
        <f t="shared" si="15"/>
        <v>1032207</v>
      </c>
      <c r="M49" s="100">
        <f t="shared" si="16"/>
        <v>880674.4099999999</v>
      </c>
      <c r="N49" s="100">
        <f t="shared" si="17"/>
        <v>9986515.644875996</v>
      </c>
      <c r="O49" s="101">
        <f t="shared" si="1"/>
        <v>36806209.60717801</v>
      </c>
      <c r="P49" s="102"/>
      <c r="Q49" s="99">
        <v>500531.80575539573</v>
      </c>
      <c r="R49" s="100">
        <v>0</v>
      </c>
      <c r="S49" s="100">
        <v>678486.8489208634</v>
      </c>
      <c r="T49" s="100">
        <v>883337.3884892086</v>
      </c>
      <c r="U49" s="100">
        <v>794994.726612266</v>
      </c>
      <c r="V49" s="100">
        <v>831901.446659533</v>
      </c>
      <c r="W49" s="100">
        <v>6007806.477532414</v>
      </c>
      <c r="X49" s="100">
        <v>419214.6228057554</v>
      </c>
      <c r="Y49" s="100">
        <v>388256.1007194245</v>
      </c>
      <c r="Z49" s="100">
        <v>425854.72466499126</v>
      </c>
      <c r="AA49" s="100">
        <v>466636.1510978638</v>
      </c>
      <c r="AB49" s="100">
        <v>382997.44278898946</v>
      </c>
      <c r="AC49" s="100">
        <v>4330793.57616453</v>
      </c>
      <c r="AD49" s="101">
        <f t="shared" si="2"/>
        <v>16110811.312211234</v>
      </c>
      <c r="AE49" s="102"/>
      <c r="AF49" s="99">
        <v>678687.1942446044</v>
      </c>
      <c r="AG49" s="100">
        <v>0</v>
      </c>
      <c r="AH49" s="100">
        <v>964619.1510791369</v>
      </c>
      <c r="AI49" s="100">
        <v>1181241.6115107916</v>
      </c>
      <c r="AJ49" s="100">
        <v>329682.8699827337</v>
      </c>
      <c r="AK49" s="100">
        <v>1128001.9615722483</v>
      </c>
      <c r="AL49" s="100">
        <v>8146178.274620222</v>
      </c>
      <c r="AM49" s="100">
        <v>568426.6071942447</v>
      </c>
      <c r="AN49" s="100">
        <v>469065.8992805756</v>
      </c>
      <c r="AO49" s="100">
        <v>510524.84065760125</v>
      </c>
      <c r="AP49" s="100">
        <v>565570.8489021362</v>
      </c>
      <c r="AQ49" s="100">
        <v>497676.9672110105</v>
      </c>
      <c r="AR49" s="100">
        <v>5655722.068711466</v>
      </c>
      <c r="AS49" s="101">
        <f t="shared" si="3"/>
        <v>20695398.294966772</v>
      </c>
      <c r="AT49" s="102"/>
      <c r="AU49" s="99">
        <v>0</v>
      </c>
      <c r="AV49" s="100">
        <v>0</v>
      </c>
      <c r="AW49" s="100">
        <v>0</v>
      </c>
      <c r="AX49" s="100">
        <v>0</v>
      </c>
      <c r="AY49" s="100">
        <v>0</v>
      </c>
      <c r="AZ49" s="100">
        <v>0</v>
      </c>
      <c r="BA49" s="100">
        <v>0</v>
      </c>
      <c r="BB49" s="100">
        <v>0</v>
      </c>
      <c r="BC49" s="100">
        <v>0</v>
      </c>
      <c r="BD49" s="100">
        <v>0</v>
      </c>
      <c r="BE49" s="100">
        <v>0</v>
      </c>
      <c r="BF49" s="100">
        <v>0</v>
      </c>
      <c r="BG49" s="100">
        <v>0</v>
      </c>
      <c r="BH49" s="101">
        <f t="shared" si="4"/>
        <v>0</v>
      </c>
    </row>
    <row r="50" spans="1:60" s="2" customFormat="1" ht="12.75">
      <c r="A50" s="2" t="s">
        <v>64</v>
      </c>
      <c r="B50" s="99">
        <f t="shared" si="5"/>
        <v>268943</v>
      </c>
      <c r="C50" s="100">
        <f t="shared" si="6"/>
        <v>0</v>
      </c>
      <c r="D50" s="100">
        <f t="shared" si="7"/>
        <v>794113</v>
      </c>
      <c r="E50" s="100">
        <f t="shared" si="8"/>
        <v>430279.04000000004</v>
      </c>
      <c r="F50" s="100">
        <f t="shared" si="9"/>
        <v>343333.79936000006</v>
      </c>
      <c r="G50" s="100">
        <f t="shared" si="10"/>
        <v>375185.88820146525</v>
      </c>
      <c r="H50" s="100">
        <f t="shared" si="11"/>
        <v>3267473.1844304847</v>
      </c>
      <c r="I50" s="100">
        <f t="shared" si="12"/>
        <v>258414.21000000002</v>
      </c>
      <c r="J50" s="100">
        <f t="shared" si="13"/>
        <v>182545</v>
      </c>
      <c r="K50" s="100">
        <f t="shared" si="14"/>
        <v>223836.06979129632</v>
      </c>
      <c r="L50" s="100">
        <f t="shared" si="15"/>
        <v>256192</v>
      </c>
      <c r="M50" s="100">
        <f t="shared" si="16"/>
        <v>216947.58</v>
      </c>
      <c r="N50" s="100">
        <f t="shared" si="17"/>
        <v>2419632.3565018047</v>
      </c>
      <c r="O50" s="101">
        <f t="shared" si="1"/>
        <v>9036895.12828505</v>
      </c>
      <c r="P50" s="102"/>
      <c r="Q50" s="99">
        <v>184898.3125</v>
      </c>
      <c r="R50" s="100">
        <v>0</v>
      </c>
      <c r="S50" s="100">
        <v>531249.8125</v>
      </c>
      <c r="T50" s="100">
        <v>351690.91500000004</v>
      </c>
      <c r="U50" s="100">
        <v>263441.50581000006</v>
      </c>
      <c r="V50" s="100">
        <v>257940.29813850735</v>
      </c>
      <c r="W50" s="100">
        <v>2246387.8142959583</v>
      </c>
      <c r="X50" s="100">
        <v>177659.769375</v>
      </c>
      <c r="Y50" s="100">
        <v>130934.6875</v>
      </c>
      <c r="Z50" s="100">
        <v>159716.0841800144</v>
      </c>
      <c r="AA50" s="100">
        <v>182081.90507782737</v>
      </c>
      <c r="AB50" s="100">
        <v>155536.0210119608</v>
      </c>
      <c r="AC50" s="100">
        <v>1721739.1704483281</v>
      </c>
      <c r="AD50" s="101">
        <f t="shared" si="2"/>
        <v>6363276.295837596</v>
      </c>
      <c r="AE50" s="102"/>
      <c r="AF50" s="99">
        <v>84044.6875</v>
      </c>
      <c r="AG50" s="100">
        <v>0</v>
      </c>
      <c r="AH50" s="100">
        <v>262863.1875</v>
      </c>
      <c r="AI50" s="100">
        <v>78588.125</v>
      </c>
      <c r="AJ50" s="100">
        <v>79892.29355000003</v>
      </c>
      <c r="AK50" s="100">
        <v>117245.5900629579</v>
      </c>
      <c r="AL50" s="100">
        <v>1021085.3701345264</v>
      </c>
      <c r="AM50" s="100">
        <v>80754.440625</v>
      </c>
      <c r="AN50" s="100">
        <v>51610.3125</v>
      </c>
      <c r="AO50" s="100">
        <v>64119.98561128191</v>
      </c>
      <c r="AP50" s="100">
        <v>74110.09492217262</v>
      </c>
      <c r="AQ50" s="100">
        <v>61411.55898803918</v>
      </c>
      <c r="AR50" s="100">
        <v>697893.1860534766</v>
      </c>
      <c r="AS50" s="101">
        <f t="shared" si="3"/>
        <v>2673618.832447455</v>
      </c>
      <c r="AT50" s="102"/>
      <c r="AU50" s="99">
        <v>0</v>
      </c>
      <c r="AV50" s="100">
        <v>0</v>
      </c>
      <c r="AW50" s="100">
        <v>0</v>
      </c>
      <c r="AX50" s="100">
        <v>0</v>
      </c>
      <c r="AY50" s="100">
        <v>0</v>
      </c>
      <c r="AZ50" s="100">
        <v>0</v>
      </c>
      <c r="BA50" s="100">
        <v>0</v>
      </c>
      <c r="BB50" s="100">
        <v>0</v>
      </c>
      <c r="BC50" s="100">
        <v>0</v>
      </c>
      <c r="BD50" s="100">
        <v>0</v>
      </c>
      <c r="BE50" s="100">
        <v>0</v>
      </c>
      <c r="BF50" s="100">
        <v>0</v>
      </c>
      <c r="BG50" s="100">
        <v>0</v>
      </c>
      <c r="BH50" s="101">
        <f t="shared" si="4"/>
        <v>0</v>
      </c>
    </row>
    <row r="51" spans="1:60" s="2" customFormat="1" ht="12.75">
      <c r="A51" s="2" t="s">
        <v>65</v>
      </c>
      <c r="B51" s="99">
        <f t="shared" si="5"/>
        <v>1152123</v>
      </c>
      <c r="C51" s="100">
        <f t="shared" si="6"/>
        <v>0</v>
      </c>
      <c r="D51" s="100">
        <f t="shared" si="7"/>
        <v>3352822</v>
      </c>
      <c r="E51" s="100">
        <f t="shared" si="8"/>
        <v>1900424.69</v>
      </c>
      <c r="F51" s="100">
        <f t="shared" si="9"/>
        <v>1484497.8198600002</v>
      </c>
      <c r="G51" s="100">
        <f t="shared" si="10"/>
        <v>1436474.5642391532</v>
      </c>
      <c r="H51" s="100">
        <f t="shared" si="11"/>
        <v>13340313.439326204</v>
      </c>
      <c r="I51" s="100">
        <f t="shared" si="12"/>
        <v>1148044.4100000001</v>
      </c>
      <c r="J51" s="100">
        <f t="shared" si="13"/>
        <v>748269</v>
      </c>
      <c r="K51" s="100">
        <f t="shared" si="14"/>
        <v>1037838.4344135411</v>
      </c>
      <c r="L51" s="100">
        <f t="shared" si="15"/>
        <v>1124508</v>
      </c>
      <c r="M51" s="100">
        <f t="shared" si="16"/>
        <v>982730.42</v>
      </c>
      <c r="N51" s="100">
        <f t="shared" si="17"/>
        <v>10892994.702387258</v>
      </c>
      <c r="O51" s="101">
        <f t="shared" si="1"/>
        <v>38601040.48022616</v>
      </c>
      <c r="P51" s="102"/>
      <c r="Q51" s="99">
        <v>663343.5454545455</v>
      </c>
      <c r="R51" s="100">
        <v>0</v>
      </c>
      <c r="S51" s="100">
        <v>1867840.0909090908</v>
      </c>
      <c r="T51" s="100">
        <v>1305824.7506060605</v>
      </c>
      <c r="U51" s="100">
        <v>1170828.7744648487</v>
      </c>
      <c r="V51" s="100">
        <v>827061.1127437549</v>
      </c>
      <c r="W51" s="100">
        <v>7680786.525672663</v>
      </c>
      <c r="X51" s="100">
        <v>660995.2663636365</v>
      </c>
      <c r="Y51" s="100">
        <v>517834.09090909094</v>
      </c>
      <c r="Z51" s="100">
        <v>679901.1976648162</v>
      </c>
      <c r="AA51" s="100">
        <v>711194.6801663616</v>
      </c>
      <c r="AB51" s="100">
        <v>628674.2107000868</v>
      </c>
      <c r="AC51" s="100">
        <v>6868663.04749191</v>
      </c>
      <c r="AD51" s="101">
        <f t="shared" si="2"/>
        <v>23582947.293146864</v>
      </c>
      <c r="AE51" s="102"/>
      <c r="AF51" s="99">
        <v>488779.4545454546</v>
      </c>
      <c r="AG51" s="100">
        <v>0</v>
      </c>
      <c r="AH51" s="100">
        <v>1484981.9090909092</v>
      </c>
      <c r="AI51" s="100">
        <v>594599.9393939395</v>
      </c>
      <c r="AJ51" s="100">
        <v>313669.04539515154</v>
      </c>
      <c r="AK51" s="100">
        <v>609413.4514953983</v>
      </c>
      <c r="AL51" s="100">
        <v>5659526.91365354</v>
      </c>
      <c r="AM51" s="100">
        <v>487049.1436363637</v>
      </c>
      <c r="AN51" s="100">
        <v>230434.9090909091</v>
      </c>
      <c r="AO51" s="100">
        <v>357937.2367487249</v>
      </c>
      <c r="AP51" s="100">
        <v>413313.3198336384</v>
      </c>
      <c r="AQ51" s="100">
        <v>354056.20929991326</v>
      </c>
      <c r="AR51" s="100">
        <v>4024331.654895349</v>
      </c>
      <c r="AS51" s="101">
        <f t="shared" si="3"/>
        <v>15018093.187079292</v>
      </c>
      <c r="AT51" s="102"/>
      <c r="AU51" s="99">
        <v>0</v>
      </c>
      <c r="AV51" s="100">
        <v>0</v>
      </c>
      <c r="AW51" s="100">
        <v>0</v>
      </c>
      <c r="AX51" s="100">
        <v>0</v>
      </c>
      <c r="AY51" s="100">
        <v>0</v>
      </c>
      <c r="AZ51" s="100">
        <v>0</v>
      </c>
      <c r="BA51" s="100">
        <v>0</v>
      </c>
      <c r="BB51" s="100">
        <v>0</v>
      </c>
      <c r="BC51" s="100">
        <v>0</v>
      </c>
      <c r="BD51" s="100">
        <v>0</v>
      </c>
      <c r="BE51" s="100">
        <v>0</v>
      </c>
      <c r="BF51" s="100">
        <v>0</v>
      </c>
      <c r="BG51" s="100">
        <v>0</v>
      </c>
      <c r="BH51" s="101">
        <f t="shared" si="4"/>
        <v>0</v>
      </c>
    </row>
    <row r="52" spans="1:60" s="2" customFormat="1" ht="12.75">
      <c r="A52" s="2" t="s">
        <v>66</v>
      </c>
      <c r="B52" s="99">
        <f t="shared" si="5"/>
        <v>7290729.000000001</v>
      </c>
      <c r="C52" s="100">
        <f t="shared" si="6"/>
        <v>0</v>
      </c>
      <c r="D52" s="100">
        <f t="shared" si="7"/>
        <v>9453886</v>
      </c>
      <c r="E52" s="100">
        <f t="shared" si="8"/>
        <v>14397094.000000004</v>
      </c>
      <c r="F52" s="100">
        <f t="shared" si="9"/>
        <v>12105176</v>
      </c>
      <c r="G52" s="100">
        <f t="shared" si="10"/>
        <v>13094854.167935502</v>
      </c>
      <c r="H52" s="100">
        <f t="shared" si="11"/>
        <v>93752145.7584202</v>
      </c>
      <c r="I52" s="100">
        <f t="shared" si="12"/>
        <v>6525316.730000002</v>
      </c>
      <c r="J52" s="100">
        <f t="shared" si="13"/>
        <v>4701999</v>
      </c>
      <c r="K52" s="100">
        <f t="shared" si="14"/>
        <v>5864257.312364682</v>
      </c>
      <c r="L52" s="100">
        <f t="shared" si="15"/>
        <v>6347366</v>
      </c>
      <c r="M52" s="100">
        <f t="shared" si="16"/>
        <v>5683406.545</v>
      </c>
      <c r="N52" s="100">
        <f t="shared" si="17"/>
        <v>63184043.350645654</v>
      </c>
      <c r="O52" s="101">
        <f t="shared" si="1"/>
        <v>242400273.86436602</v>
      </c>
      <c r="P52" s="102"/>
      <c r="Q52" s="99">
        <v>3188595.9361445787</v>
      </c>
      <c r="R52" s="100">
        <v>0</v>
      </c>
      <c r="S52" s="100">
        <v>3954098.048192771</v>
      </c>
      <c r="T52" s="100">
        <v>5979725.240963857</v>
      </c>
      <c r="U52" s="100">
        <v>5069045.710843374</v>
      </c>
      <c r="V52" s="100">
        <v>4634585.954169382</v>
      </c>
      <c r="W52" s="100">
        <v>37142880.64615245</v>
      </c>
      <c r="X52" s="100">
        <v>2853843.3409518083</v>
      </c>
      <c r="Y52" s="100">
        <v>2383256.8397590364</v>
      </c>
      <c r="Z52" s="100">
        <v>2880569.636705054</v>
      </c>
      <c r="AA52" s="100">
        <v>3017423.175713656</v>
      </c>
      <c r="AB52" s="100">
        <v>2710315.5731603573</v>
      </c>
      <c r="AC52" s="100">
        <v>29397114.899580657</v>
      </c>
      <c r="AD52" s="101">
        <f t="shared" si="2"/>
        <v>103211455.00233698</v>
      </c>
      <c r="AE52" s="102"/>
      <c r="AF52" s="99">
        <v>4102133.063855422</v>
      </c>
      <c r="AG52" s="100">
        <v>0</v>
      </c>
      <c r="AH52" s="100">
        <v>5499787.951807229</v>
      </c>
      <c r="AI52" s="100">
        <v>8398660.759036146</v>
      </c>
      <c r="AJ52" s="100">
        <v>6521334.289156627</v>
      </c>
      <c r="AK52" s="100">
        <v>5962401.213766119</v>
      </c>
      <c r="AL52" s="100">
        <v>47784367.11226775</v>
      </c>
      <c r="AM52" s="100">
        <v>3671473.3890481936</v>
      </c>
      <c r="AN52" s="100">
        <v>2318742.160240964</v>
      </c>
      <c r="AO52" s="100">
        <v>2983687.6756596277</v>
      </c>
      <c r="AP52" s="100">
        <v>3329942.824286344</v>
      </c>
      <c r="AQ52" s="100">
        <v>2973090.9718396426</v>
      </c>
      <c r="AR52" s="100">
        <v>33786928.451065</v>
      </c>
      <c r="AS52" s="101">
        <f t="shared" si="3"/>
        <v>127332549.86202905</v>
      </c>
      <c r="AT52" s="102"/>
      <c r="AU52" s="99">
        <v>0</v>
      </c>
      <c r="AV52" s="100">
        <v>0</v>
      </c>
      <c r="AW52" s="100">
        <v>0</v>
      </c>
      <c r="AX52" s="100">
        <v>18708</v>
      </c>
      <c r="AY52" s="100">
        <v>514796</v>
      </c>
      <c r="AZ52" s="100">
        <v>2497867</v>
      </c>
      <c r="BA52" s="100">
        <v>8824898</v>
      </c>
      <c r="BB52" s="100">
        <v>0</v>
      </c>
      <c r="BC52" s="100">
        <v>0</v>
      </c>
      <c r="BD52" s="100">
        <v>0</v>
      </c>
      <c r="BE52" s="100">
        <v>0</v>
      </c>
      <c r="BF52" s="100">
        <v>0</v>
      </c>
      <c r="BG52" s="100">
        <v>0</v>
      </c>
      <c r="BH52" s="101">
        <f t="shared" si="4"/>
        <v>11856269</v>
      </c>
    </row>
    <row r="53" spans="1:60" s="2" customFormat="1" ht="12.75">
      <c r="A53" s="2" t="s">
        <v>67</v>
      </c>
      <c r="B53" s="99">
        <f t="shared" si="5"/>
        <v>477040</v>
      </c>
      <c r="C53" s="100">
        <f t="shared" si="6"/>
        <v>0</v>
      </c>
      <c r="D53" s="100">
        <f t="shared" si="7"/>
        <v>656938</v>
      </c>
      <c r="E53" s="100">
        <f t="shared" si="8"/>
        <v>1223865.41</v>
      </c>
      <c r="F53" s="100">
        <f t="shared" si="9"/>
        <v>492078.4214600001</v>
      </c>
      <c r="G53" s="100">
        <f t="shared" si="10"/>
        <v>512457.896958151</v>
      </c>
      <c r="H53" s="100">
        <f t="shared" si="11"/>
        <v>5466453.368580509</v>
      </c>
      <c r="I53" s="100">
        <f t="shared" si="12"/>
        <v>371805.88999999996</v>
      </c>
      <c r="J53" s="100">
        <f t="shared" si="13"/>
        <v>326184</v>
      </c>
      <c r="K53" s="100">
        <f t="shared" si="14"/>
        <v>363363.2996548874</v>
      </c>
      <c r="L53" s="100">
        <f t="shared" si="15"/>
        <v>498570</v>
      </c>
      <c r="M53" s="100">
        <f t="shared" si="16"/>
        <v>357997.86</v>
      </c>
      <c r="N53" s="100">
        <f t="shared" si="17"/>
        <v>4017224.1838504793</v>
      </c>
      <c r="O53" s="101">
        <f t="shared" si="1"/>
        <v>14763978.330504026</v>
      </c>
      <c r="P53" s="102"/>
      <c r="Q53" s="99">
        <v>256867.69230769228</v>
      </c>
      <c r="R53" s="100">
        <v>0</v>
      </c>
      <c r="S53" s="100">
        <v>323049.3846153846</v>
      </c>
      <c r="T53" s="100">
        <v>679375.6407692308</v>
      </c>
      <c r="U53" s="100">
        <v>314087.97924769233</v>
      </c>
      <c r="V53" s="100">
        <v>263196.7137466967</v>
      </c>
      <c r="W53" s="100">
        <v>2845320.3523125816</v>
      </c>
      <c r="X53" s="100">
        <v>200203.17153846152</v>
      </c>
      <c r="Y53" s="100">
        <v>187983.6923076923</v>
      </c>
      <c r="Z53" s="100">
        <v>209772.52544956096</v>
      </c>
      <c r="AA53" s="100">
        <v>280062.4255468881</v>
      </c>
      <c r="AB53" s="100">
        <v>203027.75247822312</v>
      </c>
      <c r="AC53" s="100">
        <v>2256106.84823279</v>
      </c>
      <c r="AD53" s="101">
        <f t="shared" si="2"/>
        <v>8019054.178552895</v>
      </c>
      <c r="AE53" s="102"/>
      <c r="AF53" s="99">
        <v>220172.3076923077</v>
      </c>
      <c r="AG53" s="100">
        <v>0</v>
      </c>
      <c r="AH53" s="100">
        <v>333888.6153846154</v>
      </c>
      <c r="AI53" s="100">
        <v>517468.7692307692</v>
      </c>
      <c r="AJ53" s="100">
        <v>164177.44221230774</v>
      </c>
      <c r="AK53" s="100">
        <v>225597.18321145434</v>
      </c>
      <c r="AL53" s="100">
        <v>2438846.016267927</v>
      </c>
      <c r="AM53" s="100">
        <v>171602.71846153843</v>
      </c>
      <c r="AN53" s="100">
        <v>138200.3076923077</v>
      </c>
      <c r="AO53" s="100">
        <v>153590.77420532645</v>
      </c>
      <c r="AP53" s="100">
        <v>218507.57445311194</v>
      </c>
      <c r="AQ53" s="100">
        <v>154970.1075217769</v>
      </c>
      <c r="AR53" s="100">
        <v>1761117.3356176894</v>
      </c>
      <c r="AS53" s="101">
        <f t="shared" si="3"/>
        <v>6498139.151951132</v>
      </c>
      <c r="AT53" s="102"/>
      <c r="AU53" s="99">
        <v>0</v>
      </c>
      <c r="AV53" s="100">
        <v>0</v>
      </c>
      <c r="AW53" s="100">
        <v>0</v>
      </c>
      <c r="AX53" s="100">
        <v>27021</v>
      </c>
      <c r="AY53" s="100">
        <v>13813</v>
      </c>
      <c r="AZ53" s="100">
        <v>23664</v>
      </c>
      <c r="BA53" s="100">
        <v>182287</v>
      </c>
      <c r="BB53" s="100">
        <v>0</v>
      </c>
      <c r="BC53" s="100">
        <v>0</v>
      </c>
      <c r="BD53" s="100">
        <v>0</v>
      </c>
      <c r="BE53" s="100">
        <v>0</v>
      </c>
      <c r="BF53" s="100">
        <v>0</v>
      </c>
      <c r="BG53" s="100">
        <v>0</v>
      </c>
      <c r="BH53" s="101">
        <f t="shared" si="4"/>
        <v>246785</v>
      </c>
    </row>
    <row r="54" spans="1:60" s="2" customFormat="1" ht="12.75">
      <c r="A54" s="2" t="s">
        <v>68</v>
      </c>
      <c r="B54" s="99">
        <f t="shared" si="5"/>
        <v>0</v>
      </c>
      <c r="C54" s="100">
        <f t="shared" si="6"/>
        <v>0</v>
      </c>
      <c r="D54" s="100">
        <f t="shared" si="7"/>
        <v>0</v>
      </c>
      <c r="E54" s="100">
        <f t="shared" si="8"/>
        <v>0</v>
      </c>
      <c r="F54" s="100">
        <f t="shared" si="9"/>
        <v>0</v>
      </c>
      <c r="G54" s="100">
        <f t="shared" si="10"/>
        <v>0</v>
      </c>
      <c r="H54" s="100">
        <f t="shared" si="11"/>
        <v>0</v>
      </c>
      <c r="I54" s="100">
        <f t="shared" si="12"/>
        <v>0</v>
      </c>
      <c r="J54" s="100">
        <f t="shared" si="13"/>
        <v>0</v>
      </c>
      <c r="K54" s="100">
        <f t="shared" si="14"/>
        <v>0</v>
      </c>
      <c r="L54" s="100">
        <f t="shared" si="15"/>
        <v>0</v>
      </c>
      <c r="M54" s="100">
        <f t="shared" si="16"/>
        <v>0</v>
      </c>
      <c r="N54" s="100">
        <f t="shared" si="17"/>
        <v>0</v>
      </c>
      <c r="O54" s="101">
        <f t="shared" si="1"/>
        <v>0</v>
      </c>
      <c r="P54" s="102"/>
      <c r="Q54" s="99">
        <v>0</v>
      </c>
      <c r="R54" s="100">
        <v>0</v>
      </c>
      <c r="S54" s="100">
        <v>0</v>
      </c>
      <c r="T54" s="100">
        <v>0</v>
      </c>
      <c r="U54" s="100">
        <v>0</v>
      </c>
      <c r="V54" s="100">
        <v>0</v>
      </c>
      <c r="W54" s="100">
        <v>0</v>
      </c>
      <c r="X54" s="100">
        <v>0</v>
      </c>
      <c r="Y54" s="100">
        <v>0</v>
      </c>
      <c r="Z54" s="100">
        <v>0</v>
      </c>
      <c r="AA54" s="100">
        <v>0</v>
      </c>
      <c r="AB54" s="100">
        <v>0</v>
      </c>
      <c r="AC54" s="100">
        <v>0</v>
      </c>
      <c r="AD54" s="101">
        <f t="shared" si="2"/>
        <v>0</v>
      </c>
      <c r="AE54" s="102"/>
      <c r="AF54" s="99">
        <v>0</v>
      </c>
      <c r="AG54" s="100">
        <v>0</v>
      </c>
      <c r="AH54" s="100">
        <v>0</v>
      </c>
      <c r="AI54" s="100">
        <v>0</v>
      </c>
      <c r="AJ54" s="100">
        <v>0</v>
      </c>
      <c r="AK54" s="100">
        <v>0</v>
      </c>
      <c r="AL54" s="100">
        <v>0</v>
      </c>
      <c r="AM54" s="100">
        <v>0</v>
      </c>
      <c r="AN54" s="100">
        <v>0</v>
      </c>
      <c r="AO54" s="100">
        <v>0</v>
      </c>
      <c r="AP54" s="100">
        <v>0</v>
      </c>
      <c r="AQ54" s="100">
        <v>0</v>
      </c>
      <c r="AR54" s="100">
        <v>0</v>
      </c>
      <c r="AS54" s="101">
        <f t="shared" si="3"/>
        <v>0</v>
      </c>
      <c r="AT54" s="102"/>
      <c r="AU54" s="99">
        <v>0</v>
      </c>
      <c r="AV54" s="100">
        <v>0</v>
      </c>
      <c r="AW54" s="100">
        <v>0</v>
      </c>
      <c r="AX54" s="100">
        <v>0</v>
      </c>
      <c r="AY54" s="100">
        <v>0</v>
      </c>
      <c r="AZ54" s="100">
        <v>0</v>
      </c>
      <c r="BA54" s="100">
        <v>0</v>
      </c>
      <c r="BB54" s="100">
        <v>0</v>
      </c>
      <c r="BC54" s="100">
        <v>0</v>
      </c>
      <c r="BD54" s="100">
        <v>0</v>
      </c>
      <c r="BE54" s="100">
        <v>0</v>
      </c>
      <c r="BF54" s="100">
        <v>0</v>
      </c>
      <c r="BG54" s="100">
        <v>0</v>
      </c>
      <c r="BH54" s="101">
        <f t="shared" si="4"/>
        <v>0</v>
      </c>
    </row>
    <row r="55" spans="1:60" s="2" customFormat="1" ht="12.75">
      <c r="A55" s="2" t="s">
        <v>69</v>
      </c>
      <c r="B55" s="99">
        <f t="shared" si="5"/>
        <v>1094947</v>
      </c>
      <c r="C55" s="100">
        <f t="shared" si="6"/>
        <v>0</v>
      </c>
      <c r="D55" s="100">
        <f t="shared" si="7"/>
        <v>2858479</v>
      </c>
      <c r="E55" s="100">
        <f t="shared" si="8"/>
        <v>-22946</v>
      </c>
      <c r="F55" s="100">
        <f t="shared" si="9"/>
        <v>1255470</v>
      </c>
      <c r="G55" s="100">
        <f t="shared" si="10"/>
        <v>1170082.9414176103</v>
      </c>
      <c r="H55" s="100">
        <f t="shared" si="11"/>
        <v>10749218.24104445</v>
      </c>
      <c r="I55" s="100">
        <f t="shared" si="12"/>
        <v>735414.19</v>
      </c>
      <c r="J55" s="100">
        <f t="shared" si="13"/>
        <v>649010</v>
      </c>
      <c r="K55" s="100">
        <f t="shared" si="14"/>
        <v>718499.5431680783</v>
      </c>
      <c r="L55" s="100">
        <f t="shared" si="15"/>
        <v>657073</v>
      </c>
      <c r="M55" s="100">
        <f t="shared" si="16"/>
        <v>703201.9199999999</v>
      </c>
      <c r="N55" s="100">
        <f t="shared" si="17"/>
        <v>7890549.205180674</v>
      </c>
      <c r="O55" s="101">
        <f t="shared" si="1"/>
        <v>28458999.040810816</v>
      </c>
      <c r="P55" s="102"/>
      <c r="Q55" s="99">
        <v>361539.1037735849</v>
      </c>
      <c r="R55" s="100">
        <v>0</v>
      </c>
      <c r="S55" s="100">
        <v>929239.9339622641</v>
      </c>
      <c r="T55" s="100">
        <v>-73359.00943396226</v>
      </c>
      <c r="U55" s="100">
        <v>414541.9811320754</v>
      </c>
      <c r="V55" s="100">
        <v>386348.1410341165</v>
      </c>
      <c r="W55" s="100">
        <v>3549270.173929771</v>
      </c>
      <c r="X55" s="100">
        <v>242825.4400943396</v>
      </c>
      <c r="Y55" s="100">
        <v>244179.08490566036</v>
      </c>
      <c r="Z55" s="100">
        <v>265370.56169933634</v>
      </c>
      <c r="AA55" s="100">
        <v>246846.7634808954</v>
      </c>
      <c r="AB55" s="100">
        <v>264354.7533992704</v>
      </c>
      <c r="AC55" s="100">
        <v>2903385.13111146</v>
      </c>
      <c r="AD55" s="101">
        <f t="shared" si="2"/>
        <v>9734542.059088811</v>
      </c>
      <c r="AE55" s="102"/>
      <c r="AF55" s="99">
        <v>733407.8962264152</v>
      </c>
      <c r="AG55" s="100">
        <v>0</v>
      </c>
      <c r="AH55" s="100">
        <v>1929239.066037736</v>
      </c>
      <c r="AI55" s="100">
        <v>50413.00943396226</v>
      </c>
      <c r="AJ55" s="100">
        <v>840928.0188679246</v>
      </c>
      <c r="AK55" s="100">
        <v>783734.8003834937</v>
      </c>
      <c r="AL55" s="100">
        <v>7199948.067114679</v>
      </c>
      <c r="AM55" s="100">
        <v>492588.7499056604</v>
      </c>
      <c r="AN55" s="100">
        <v>404830.91509433964</v>
      </c>
      <c r="AO55" s="100">
        <v>453128.98146874196</v>
      </c>
      <c r="AP55" s="100">
        <v>410226.23651910457</v>
      </c>
      <c r="AQ55" s="100">
        <v>438847.1666007296</v>
      </c>
      <c r="AR55" s="100">
        <v>4987164.074069214</v>
      </c>
      <c r="AS55" s="101">
        <f t="shared" si="3"/>
        <v>18724456.981722005</v>
      </c>
      <c r="AT55" s="102"/>
      <c r="AU55" s="99">
        <v>0</v>
      </c>
      <c r="AV55" s="100">
        <v>0</v>
      </c>
      <c r="AW55" s="100">
        <v>0</v>
      </c>
      <c r="AX55" s="100">
        <v>0</v>
      </c>
      <c r="AY55" s="100">
        <v>0</v>
      </c>
      <c r="AZ55" s="100">
        <v>0</v>
      </c>
      <c r="BA55" s="100">
        <v>0</v>
      </c>
      <c r="BB55" s="100">
        <v>0</v>
      </c>
      <c r="BC55" s="100">
        <v>0</v>
      </c>
      <c r="BD55" s="100">
        <v>0</v>
      </c>
      <c r="BE55" s="100">
        <v>0</v>
      </c>
      <c r="BF55" s="100">
        <v>0</v>
      </c>
      <c r="BG55" s="100">
        <v>0</v>
      </c>
      <c r="BH55" s="101">
        <f t="shared" si="4"/>
        <v>0</v>
      </c>
    </row>
    <row r="56" spans="1:60" s="2" customFormat="1" ht="12.75">
      <c r="A56" s="2" t="s">
        <v>70</v>
      </c>
      <c r="B56" s="99">
        <f t="shared" si="5"/>
        <v>3283149</v>
      </c>
      <c r="C56" s="100">
        <f t="shared" si="6"/>
        <v>0</v>
      </c>
      <c r="D56" s="100">
        <f t="shared" si="7"/>
        <v>7349467</v>
      </c>
      <c r="E56" s="100">
        <f t="shared" si="8"/>
        <v>3208078.9</v>
      </c>
      <c r="F56" s="100">
        <f t="shared" si="9"/>
        <v>2562377</v>
      </c>
      <c r="G56" s="100">
        <f t="shared" si="10"/>
        <v>3521609.53149636</v>
      </c>
      <c r="H56" s="100">
        <f t="shared" si="11"/>
        <v>34652039.2100191</v>
      </c>
      <c r="I56" s="100">
        <f t="shared" si="12"/>
        <v>2344551.283963582</v>
      </c>
      <c r="J56" s="100">
        <f t="shared" si="13"/>
        <v>1922895</v>
      </c>
      <c r="K56" s="100">
        <f t="shared" si="14"/>
        <v>2210219.3961797706</v>
      </c>
      <c r="L56" s="100">
        <f t="shared" si="15"/>
        <v>2225414</v>
      </c>
      <c r="M56" s="100">
        <f t="shared" si="16"/>
        <v>2160031.66</v>
      </c>
      <c r="N56" s="100">
        <f t="shared" si="17"/>
        <v>24166538.444515266</v>
      </c>
      <c r="O56" s="101">
        <f t="shared" si="1"/>
        <v>89606370.42617407</v>
      </c>
      <c r="P56" s="102"/>
      <c r="Q56" s="99">
        <v>1121572.6397515528</v>
      </c>
      <c r="R56" s="100">
        <v>0</v>
      </c>
      <c r="S56" s="100">
        <v>2471931.2795031057</v>
      </c>
      <c r="T56" s="100">
        <v>1755911.7944099377</v>
      </c>
      <c r="U56" s="100">
        <v>803549.6583850931</v>
      </c>
      <c r="V56" s="100">
        <v>1171021.2374677006</v>
      </c>
      <c r="W56" s="100">
        <v>11210214.854354348</v>
      </c>
      <c r="X56" s="100">
        <v>800933.668434764</v>
      </c>
      <c r="Y56" s="100">
        <v>763526.7701863353</v>
      </c>
      <c r="Z56" s="100">
        <v>856283.5510212214</v>
      </c>
      <c r="AA56" s="100">
        <v>865603.3579754757</v>
      </c>
      <c r="AB56" s="100">
        <v>839755.4405995993</v>
      </c>
      <c r="AC56" s="100">
        <v>9162599.89291515</v>
      </c>
      <c r="AD56" s="101">
        <f t="shared" si="2"/>
        <v>31822904.145004287</v>
      </c>
      <c r="AE56" s="102"/>
      <c r="AF56" s="99">
        <v>2161576.3602484474</v>
      </c>
      <c r="AG56" s="100">
        <v>0</v>
      </c>
      <c r="AH56" s="100">
        <v>4877535.720496895</v>
      </c>
      <c r="AI56" s="100">
        <v>1360591.1055900622</v>
      </c>
      <c r="AJ56" s="100">
        <v>1548659.341614907</v>
      </c>
      <c r="AK56" s="100">
        <v>2256877.2940286594</v>
      </c>
      <c r="AL56" s="100">
        <v>21605141.35566475</v>
      </c>
      <c r="AM56" s="100">
        <v>1543617.615528818</v>
      </c>
      <c r="AN56" s="100">
        <v>1159368.2298136647</v>
      </c>
      <c r="AO56" s="100">
        <v>1353935.845158549</v>
      </c>
      <c r="AP56" s="100">
        <v>1359810.6420245243</v>
      </c>
      <c r="AQ56" s="100">
        <v>1320276.2194004008</v>
      </c>
      <c r="AR56" s="100">
        <v>15003938.551600114</v>
      </c>
      <c r="AS56" s="101">
        <f t="shared" si="3"/>
        <v>55551328.28116978</v>
      </c>
      <c r="AT56" s="102"/>
      <c r="AU56" s="99">
        <v>0</v>
      </c>
      <c r="AV56" s="100">
        <v>0</v>
      </c>
      <c r="AW56" s="100">
        <v>0</v>
      </c>
      <c r="AX56" s="100">
        <v>91576</v>
      </c>
      <c r="AY56" s="100">
        <v>210168</v>
      </c>
      <c r="AZ56" s="100">
        <v>93711</v>
      </c>
      <c r="BA56" s="100">
        <v>1836683</v>
      </c>
      <c r="BB56" s="100">
        <v>0</v>
      </c>
      <c r="BC56" s="100">
        <v>0</v>
      </c>
      <c r="BD56" s="100">
        <v>0</v>
      </c>
      <c r="BE56" s="100">
        <v>0</v>
      </c>
      <c r="BF56" s="100">
        <v>0</v>
      </c>
      <c r="BG56" s="100">
        <v>0</v>
      </c>
      <c r="BH56" s="101">
        <f t="shared" si="4"/>
        <v>2232138</v>
      </c>
    </row>
    <row r="57" spans="1:60" s="2" customFormat="1" ht="12.75">
      <c r="A57" s="2" t="s">
        <v>71</v>
      </c>
      <c r="B57" s="99">
        <f t="shared" si="5"/>
        <v>146486</v>
      </c>
      <c r="C57" s="100">
        <f t="shared" si="6"/>
        <v>0</v>
      </c>
      <c r="D57" s="100">
        <f t="shared" si="7"/>
        <v>501085.00000000006</v>
      </c>
      <c r="E57" s="100">
        <f t="shared" si="8"/>
        <v>80181.4</v>
      </c>
      <c r="F57" s="100">
        <f t="shared" si="9"/>
        <v>115075</v>
      </c>
      <c r="G57" s="100">
        <f t="shared" si="10"/>
        <v>427537.54801062704</v>
      </c>
      <c r="H57" s="100">
        <f t="shared" si="11"/>
        <v>1799896.915609097</v>
      </c>
      <c r="I57" s="100">
        <f t="shared" si="12"/>
        <v>127347.8</v>
      </c>
      <c r="J57" s="100">
        <f t="shared" si="13"/>
        <v>127219</v>
      </c>
      <c r="K57" s="100">
        <f t="shared" si="14"/>
        <v>135873.0209632484</v>
      </c>
      <c r="L57" s="100">
        <f t="shared" si="15"/>
        <v>110741</v>
      </c>
      <c r="M57" s="100">
        <f t="shared" si="16"/>
        <v>125194.51000000001</v>
      </c>
      <c r="N57" s="100">
        <f t="shared" si="17"/>
        <v>1403028.9692125544</v>
      </c>
      <c r="O57" s="101">
        <f t="shared" si="1"/>
        <v>5099666.163795527</v>
      </c>
      <c r="P57" s="102"/>
      <c r="Q57" s="99">
        <v>46258.73684210526</v>
      </c>
      <c r="R57" s="100">
        <v>0</v>
      </c>
      <c r="S57" s="100">
        <v>157705.36842105264</v>
      </c>
      <c r="T57" s="100">
        <v>66102.13684210526</v>
      </c>
      <c r="U57" s="100">
        <v>36339.47368421053</v>
      </c>
      <c r="V57" s="100">
        <v>135011.8572665138</v>
      </c>
      <c r="W57" s="100">
        <v>568388.4996660306</v>
      </c>
      <c r="X57" s="100">
        <v>40215.094736842104</v>
      </c>
      <c r="Y57" s="100">
        <v>50705.789473684206</v>
      </c>
      <c r="Z57" s="100">
        <v>52929.88789230197</v>
      </c>
      <c r="AA57" s="100">
        <v>32459.702991483085</v>
      </c>
      <c r="AB57" s="100">
        <v>42774.98848606808</v>
      </c>
      <c r="AC57" s="100">
        <v>466348.85026330827</v>
      </c>
      <c r="AD57" s="101">
        <f t="shared" si="2"/>
        <v>1695240.3865657058</v>
      </c>
      <c r="AE57" s="102"/>
      <c r="AF57" s="99">
        <v>100227.26315789473</v>
      </c>
      <c r="AG57" s="100">
        <v>0</v>
      </c>
      <c r="AH57" s="100">
        <v>343379.6315789474</v>
      </c>
      <c r="AI57" s="100">
        <v>14079.263157894737</v>
      </c>
      <c r="AJ57" s="100">
        <v>78735.52631578948</v>
      </c>
      <c r="AK57" s="100">
        <v>292525.69074411324</v>
      </c>
      <c r="AL57" s="100">
        <v>1231508.4159430666</v>
      </c>
      <c r="AM57" s="100">
        <v>87132.7052631579</v>
      </c>
      <c r="AN57" s="100">
        <v>76513.21052631579</v>
      </c>
      <c r="AO57" s="100">
        <v>82943.13307094641</v>
      </c>
      <c r="AP57" s="100">
        <v>78281.2970085169</v>
      </c>
      <c r="AQ57" s="100">
        <v>82419.52151393192</v>
      </c>
      <c r="AR57" s="100">
        <v>936680.118949246</v>
      </c>
      <c r="AS57" s="101">
        <f t="shared" si="3"/>
        <v>3404425.777229821</v>
      </c>
      <c r="AT57" s="102"/>
      <c r="AU57" s="99">
        <v>0</v>
      </c>
      <c r="AV57" s="100">
        <v>0</v>
      </c>
      <c r="AW57" s="100">
        <v>0</v>
      </c>
      <c r="AX57" s="100">
        <v>0</v>
      </c>
      <c r="AY57" s="100">
        <v>0</v>
      </c>
      <c r="AZ57" s="100">
        <v>0</v>
      </c>
      <c r="BA57" s="100">
        <v>0</v>
      </c>
      <c r="BB57" s="100">
        <v>0</v>
      </c>
      <c r="BC57" s="100">
        <v>0</v>
      </c>
      <c r="BD57" s="100">
        <v>0</v>
      </c>
      <c r="BE57" s="100">
        <v>0</v>
      </c>
      <c r="BF57" s="100">
        <v>0</v>
      </c>
      <c r="BG57" s="100">
        <v>0</v>
      </c>
      <c r="BH57" s="101">
        <f t="shared" si="4"/>
        <v>0</v>
      </c>
    </row>
    <row r="58" spans="1:60" s="2" customFormat="1" ht="12.75">
      <c r="A58" s="2" t="s">
        <v>72</v>
      </c>
      <c r="B58" s="99">
        <f t="shared" si="5"/>
        <v>1894962</v>
      </c>
      <c r="C58" s="100">
        <f t="shared" si="6"/>
        <v>0</v>
      </c>
      <c r="D58" s="100">
        <f t="shared" si="7"/>
        <v>5373024</v>
      </c>
      <c r="E58" s="100">
        <f t="shared" si="8"/>
        <v>2163477.5</v>
      </c>
      <c r="F58" s="100">
        <f t="shared" si="9"/>
        <v>1741328.0141500002</v>
      </c>
      <c r="G58" s="100">
        <f t="shared" si="10"/>
        <v>2774586.093754027</v>
      </c>
      <c r="H58" s="100">
        <f t="shared" si="11"/>
        <v>23572334.676763747</v>
      </c>
      <c r="I58" s="100">
        <f t="shared" si="12"/>
        <v>1569383.82</v>
      </c>
      <c r="J58" s="100">
        <f t="shared" si="13"/>
        <v>1382403.0000000002</v>
      </c>
      <c r="K58" s="100">
        <f t="shared" si="14"/>
        <v>1550207.6384925486</v>
      </c>
      <c r="L58" s="100">
        <f t="shared" si="15"/>
        <v>2050326</v>
      </c>
      <c r="M58" s="100">
        <f t="shared" si="16"/>
        <v>1505700.85</v>
      </c>
      <c r="N58" s="100">
        <f t="shared" si="17"/>
        <v>16953398.551284365</v>
      </c>
      <c r="O58" s="101">
        <f t="shared" si="1"/>
        <v>62531132.14444469</v>
      </c>
      <c r="P58" s="102"/>
      <c r="Q58" s="99">
        <v>378992.4</v>
      </c>
      <c r="R58" s="100">
        <v>0</v>
      </c>
      <c r="S58" s="100">
        <v>1077771.4</v>
      </c>
      <c r="T58" s="100">
        <v>1209273.7</v>
      </c>
      <c r="U58" s="100">
        <v>776960.24283</v>
      </c>
      <c r="V58" s="100">
        <v>544200.8187508055</v>
      </c>
      <c r="W58" s="100">
        <v>4708885.935352749</v>
      </c>
      <c r="X58" s="100">
        <v>313876.764</v>
      </c>
      <c r="Y58" s="100">
        <v>329961.6</v>
      </c>
      <c r="Z58" s="100">
        <v>376841.4138159112</v>
      </c>
      <c r="AA58" s="100">
        <v>667655.2428829996</v>
      </c>
      <c r="AB58" s="100">
        <v>332969.2327660142</v>
      </c>
      <c r="AC58" s="100">
        <v>3626189.786216129</v>
      </c>
      <c r="AD58" s="101">
        <f t="shared" si="2"/>
        <v>14343578.536614608</v>
      </c>
      <c r="AE58" s="102"/>
      <c r="AF58" s="99">
        <v>1515969.6</v>
      </c>
      <c r="AG58" s="100">
        <v>0</v>
      </c>
      <c r="AH58" s="100">
        <v>4295252.6</v>
      </c>
      <c r="AI58" s="100">
        <v>954203.8</v>
      </c>
      <c r="AJ58" s="100">
        <v>964367.7713200003</v>
      </c>
      <c r="AK58" s="100">
        <v>2176803.275003222</v>
      </c>
      <c r="AL58" s="100">
        <v>18835543.741410997</v>
      </c>
      <c r="AM58" s="100">
        <v>1255507.056</v>
      </c>
      <c r="AN58" s="100">
        <v>1052441.4</v>
      </c>
      <c r="AO58" s="100">
        <v>1173366.2246766374</v>
      </c>
      <c r="AP58" s="100">
        <v>1382670.7571170004</v>
      </c>
      <c r="AQ58" s="100">
        <v>1172731.6172339858</v>
      </c>
      <c r="AR58" s="100">
        <v>13327208.765068235</v>
      </c>
      <c r="AS58" s="101">
        <f t="shared" si="3"/>
        <v>48106066.60783008</v>
      </c>
      <c r="AT58" s="102"/>
      <c r="AU58" s="99">
        <v>0</v>
      </c>
      <c r="AV58" s="100">
        <v>0</v>
      </c>
      <c r="AW58" s="100">
        <v>0</v>
      </c>
      <c r="AX58" s="100">
        <v>0</v>
      </c>
      <c r="AY58" s="100">
        <v>0</v>
      </c>
      <c r="AZ58" s="100">
        <v>53582</v>
      </c>
      <c r="BA58" s="100">
        <v>27905</v>
      </c>
      <c r="BB58" s="100">
        <v>0</v>
      </c>
      <c r="BC58" s="100">
        <v>0</v>
      </c>
      <c r="BD58" s="100">
        <v>0</v>
      </c>
      <c r="BE58" s="100">
        <v>0</v>
      </c>
      <c r="BF58" s="100">
        <v>0</v>
      </c>
      <c r="BG58" s="100">
        <v>0</v>
      </c>
      <c r="BH58" s="101">
        <f t="shared" si="4"/>
        <v>81487</v>
      </c>
    </row>
    <row r="59" spans="1:60" s="2" customFormat="1" ht="12.75">
      <c r="A59" s="2" t="s">
        <v>73</v>
      </c>
      <c r="B59" s="99">
        <f t="shared" si="5"/>
        <v>200335</v>
      </c>
      <c r="C59" s="100">
        <f t="shared" si="6"/>
        <v>0</v>
      </c>
      <c r="D59" s="100">
        <f t="shared" si="7"/>
        <v>275091</v>
      </c>
      <c r="E59" s="100">
        <f t="shared" si="8"/>
        <v>654297.71</v>
      </c>
      <c r="F59" s="100">
        <f t="shared" si="9"/>
        <v>254528.43641500006</v>
      </c>
      <c r="G59" s="100">
        <f t="shared" si="10"/>
        <v>255954.2307630938</v>
      </c>
      <c r="H59" s="100">
        <f t="shared" si="11"/>
        <v>2265759.0784237115</v>
      </c>
      <c r="I59" s="100">
        <f t="shared" si="12"/>
        <v>170883.2</v>
      </c>
      <c r="J59" s="100">
        <f t="shared" si="13"/>
        <v>116019</v>
      </c>
      <c r="K59" s="100">
        <f t="shared" si="14"/>
        <v>157817.0699834666</v>
      </c>
      <c r="L59" s="100">
        <f t="shared" si="15"/>
        <v>102167</v>
      </c>
      <c r="M59" s="100">
        <f t="shared" si="16"/>
        <v>154391.89</v>
      </c>
      <c r="N59" s="100">
        <f t="shared" si="17"/>
        <v>1721178.3509690338</v>
      </c>
      <c r="O59" s="101">
        <f t="shared" si="1"/>
        <v>6328421.966554306</v>
      </c>
      <c r="P59" s="102"/>
      <c r="Q59" s="99">
        <v>87102.17391304349</v>
      </c>
      <c r="R59" s="100">
        <v>0</v>
      </c>
      <c r="S59" s="100">
        <v>111731.47826086957</v>
      </c>
      <c r="T59" s="100">
        <v>368756.1882608696</v>
      </c>
      <c r="U59" s="100">
        <v>174731.49365869566</v>
      </c>
      <c r="V59" s="100">
        <v>111284.44815786688</v>
      </c>
      <c r="W59" s="100">
        <v>985112.6427929183</v>
      </c>
      <c r="X59" s="100">
        <v>74297.04347826088</v>
      </c>
      <c r="Y59" s="100">
        <v>58024.30434782609</v>
      </c>
      <c r="Z59" s="100">
        <v>74725.01507702116</v>
      </c>
      <c r="AA59" s="100">
        <v>50680.68478081817</v>
      </c>
      <c r="AB59" s="100">
        <v>71617.12842817394</v>
      </c>
      <c r="AC59" s="100">
        <v>781545.0460427238</v>
      </c>
      <c r="AD59" s="101">
        <f t="shared" si="2"/>
        <v>2949607.647199088</v>
      </c>
      <c r="AE59" s="102"/>
      <c r="AF59" s="99">
        <v>113232.82608695651</v>
      </c>
      <c r="AG59" s="100">
        <v>0</v>
      </c>
      <c r="AH59" s="100">
        <v>163359.52173913043</v>
      </c>
      <c r="AI59" s="100">
        <v>285541.5217391304</v>
      </c>
      <c r="AJ59" s="100">
        <v>79796.94275630439</v>
      </c>
      <c r="AK59" s="100">
        <v>144669.7826052269</v>
      </c>
      <c r="AL59" s="100">
        <v>1280646.4356307935</v>
      </c>
      <c r="AM59" s="100">
        <v>96586.15652173913</v>
      </c>
      <c r="AN59" s="100">
        <v>57994.69565217391</v>
      </c>
      <c r="AO59" s="100">
        <v>83092.05490644544</v>
      </c>
      <c r="AP59" s="100">
        <v>51486.31521918183</v>
      </c>
      <c r="AQ59" s="100">
        <v>82774.76157182606</v>
      </c>
      <c r="AR59" s="100">
        <v>939633.3049263101</v>
      </c>
      <c r="AS59" s="101">
        <f t="shared" si="3"/>
        <v>3378814.3193552187</v>
      </c>
      <c r="AT59" s="102"/>
      <c r="AU59" s="99">
        <v>0</v>
      </c>
      <c r="AV59" s="100">
        <v>0</v>
      </c>
      <c r="AW59" s="100">
        <v>0</v>
      </c>
      <c r="AX59" s="100">
        <v>0</v>
      </c>
      <c r="AY59" s="100">
        <v>0</v>
      </c>
      <c r="AZ59" s="100">
        <v>0</v>
      </c>
      <c r="BA59" s="100">
        <v>0</v>
      </c>
      <c r="BB59" s="100">
        <v>0</v>
      </c>
      <c r="BC59" s="100">
        <v>0</v>
      </c>
      <c r="BD59" s="100">
        <v>0</v>
      </c>
      <c r="BE59" s="100">
        <v>0</v>
      </c>
      <c r="BF59" s="100">
        <v>0</v>
      </c>
      <c r="BG59" s="100">
        <v>0</v>
      </c>
      <c r="BH59" s="101">
        <f t="shared" si="4"/>
        <v>0</v>
      </c>
    </row>
    <row r="60" spans="1:60" s="2" customFormat="1" ht="12.75">
      <c r="A60" s="2" t="s">
        <v>74</v>
      </c>
      <c r="B60" s="99">
        <f t="shared" si="5"/>
        <v>0</v>
      </c>
      <c r="C60" s="100">
        <f t="shared" si="6"/>
        <v>0</v>
      </c>
      <c r="D60" s="100">
        <f t="shared" si="7"/>
        <v>0</v>
      </c>
      <c r="E60" s="100">
        <f t="shared" si="8"/>
        <v>0</v>
      </c>
      <c r="F60" s="100">
        <f t="shared" si="9"/>
        <v>0</v>
      </c>
      <c r="G60" s="100">
        <f t="shared" si="10"/>
        <v>0</v>
      </c>
      <c r="H60" s="100">
        <f t="shared" si="11"/>
        <v>0</v>
      </c>
      <c r="I60" s="100">
        <f t="shared" si="12"/>
        <v>0</v>
      </c>
      <c r="J60" s="100">
        <f t="shared" si="13"/>
        <v>0</v>
      </c>
      <c r="K60" s="100">
        <f t="shared" si="14"/>
        <v>0</v>
      </c>
      <c r="L60" s="100">
        <f t="shared" si="15"/>
        <v>0</v>
      </c>
      <c r="M60" s="100">
        <f t="shared" si="16"/>
        <v>0</v>
      </c>
      <c r="N60" s="100">
        <f t="shared" si="17"/>
        <v>0</v>
      </c>
      <c r="O60" s="101">
        <f t="shared" si="1"/>
        <v>0</v>
      </c>
      <c r="P60" s="102"/>
      <c r="Q60" s="99">
        <v>0</v>
      </c>
      <c r="R60" s="100">
        <v>0</v>
      </c>
      <c r="S60" s="100">
        <v>0</v>
      </c>
      <c r="T60" s="100">
        <v>0</v>
      </c>
      <c r="U60" s="100">
        <v>0</v>
      </c>
      <c r="V60" s="100">
        <v>0</v>
      </c>
      <c r="W60" s="100">
        <v>0</v>
      </c>
      <c r="X60" s="100">
        <v>0</v>
      </c>
      <c r="Y60" s="100">
        <v>0</v>
      </c>
      <c r="Z60" s="100">
        <v>0</v>
      </c>
      <c r="AA60" s="100">
        <v>0</v>
      </c>
      <c r="AB60" s="100">
        <v>0</v>
      </c>
      <c r="AC60" s="100">
        <v>0</v>
      </c>
      <c r="AD60" s="101">
        <f t="shared" si="2"/>
        <v>0</v>
      </c>
      <c r="AE60" s="102"/>
      <c r="AF60" s="99">
        <v>0</v>
      </c>
      <c r="AG60" s="100">
        <v>0</v>
      </c>
      <c r="AH60" s="100">
        <v>0</v>
      </c>
      <c r="AI60" s="100">
        <v>0</v>
      </c>
      <c r="AJ60" s="100">
        <v>0</v>
      </c>
      <c r="AK60" s="100">
        <v>0</v>
      </c>
      <c r="AL60" s="100">
        <v>0</v>
      </c>
      <c r="AM60" s="100">
        <v>0</v>
      </c>
      <c r="AN60" s="100">
        <v>0</v>
      </c>
      <c r="AO60" s="100">
        <v>0</v>
      </c>
      <c r="AP60" s="100">
        <v>0</v>
      </c>
      <c r="AQ60" s="100">
        <v>0</v>
      </c>
      <c r="AR60" s="100">
        <v>0</v>
      </c>
      <c r="AS60" s="101">
        <f t="shared" si="3"/>
        <v>0</v>
      </c>
      <c r="AT60" s="102"/>
      <c r="AU60" s="99">
        <v>0</v>
      </c>
      <c r="AV60" s="100">
        <v>0</v>
      </c>
      <c r="AW60" s="100">
        <v>0</v>
      </c>
      <c r="AX60" s="100">
        <v>0</v>
      </c>
      <c r="AY60" s="100">
        <v>0</v>
      </c>
      <c r="AZ60" s="100">
        <v>0</v>
      </c>
      <c r="BA60" s="100">
        <v>0</v>
      </c>
      <c r="BB60" s="100">
        <v>0</v>
      </c>
      <c r="BC60" s="100">
        <v>0</v>
      </c>
      <c r="BD60" s="100">
        <v>0</v>
      </c>
      <c r="BE60" s="100">
        <v>0</v>
      </c>
      <c r="BF60" s="100">
        <v>0</v>
      </c>
      <c r="BG60" s="100">
        <v>0</v>
      </c>
      <c r="BH60" s="101">
        <f t="shared" si="4"/>
        <v>0</v>
      </c>
    </row>
    <row r="61" spans="2:60" s="2" customFormat="1" ht="12.75">
      <c r="B61" s="47"/>
      <c r="C61" s="103"/>
      <c r="D61" s="103"/>
      <c r="E61" s="103"/>
      <c r="F61" s="103"/>
      <c r="G61" s="103"/>
      <c r="H61" s="103"/>
      <c r="I61" s="103"/>
      <c r="J61" s="103"/>
      <c r="K61" s="103"/>
      <c r="L61" s="103"/>
      <c r="M61" s="103"/>
      <c r="N61" s="48"/>
      <c r="O61" s="46"/>
      <c r="Q61" s="104"/>
      <c r="R61" s="103"/>
      <c r="S61" s="103"/>
      <c r="T61" s="103"/>
      <c r="U61" s="103"/>
      <c r="V61" s="103"/>
      <c r="W61" s="103"/>
      <c r="X61" s="103"/>
      <c r="Y61" s="103"/>
      <c r="Z61" s="103"/>
      <c r="AA61" s="103"/>
      <c r="AB61" s="103"/>
      <c r="AC61" s="103"/>
      <c r="AD61" s="105"/>
      <c r="AF61" s="47"/>
      <c r="AG61" s="106"/>
      <c r="AH61" s="106"/>
      <c r="AI61" s="106"/>
      <c r="AJ61" s="106"/>
      <c r="AK61" s="106"/>
      <c r="AL61" s="106"/>
      <c r="AM61" s="103"/>
      <c r="AN61" s="103"/>
      <c r="AO61" s="103"/>
      <c r="AP61" s="103"/>
      <c r="AQ61" s="106"/>
      <c r="AR61" s="106"/>
      <c r="AS61" s="105"/>
      <c r="AU61" s="47"/>
      <c r="AV61" s="106"/>
      <c r="AW61" s="106"/>
      <c r="AX61" s="106"/>
      <c r="AY61" s="106"/>
      <c r="AZ61" s="106"/>
      <c r="BA61" s="106"/>
      <c r="BB61" s="103"/>
      <c r="BC61" s="103"/>
      <c r="BD61" s="106"/>
      <c r="BE61" s="106"/>
      <c r="BF61" s="106"/>
      <c r="BG61" s="106"/>
      <c r="BH61" s="105"/>
    </row>
    <row r="62" spans="1:60" s="2" customFormat="1" ht="13.5" thickBot="1">
      <c r="A62" s="48" t="s">
        <v>6</v>
      </c>
      <c r="B62" s="107">
        <f>SUM(B8:B60)</f>
        <v>85661232</v>
      </c>
      <c r="C62" s="108">
        <f aca="true" t="shared" si="18" ref="C62:O62">SUM(C8:C60)</f>
        <v>0</v>
      </c>
      <c r="D62" s="108">
        <f t="shared" si="18"/>
        <v>210817524</v>
      </c>
      <c r="E62" s="108">
        <f t="shared" si="18"/>
        <v>146826052.18000004</v>
      </c>
      <c r="F62" s="108">
        <f t="shared" si="18"/>
        <v>112768598.38669501</v>
      </c>
      <c r="G62" s="108">
        <f t="shared" si="18"/>
        <v>154201600.3229718</v>
      </c>
      <c r="H62" s="108">
        <f t="shared" si="18"/>
        <v>1026034821.5819017</v>
      </c>
      <c r="I62" s="108">
        <f t="shared" si="18"/>
        <v>70742527.72396357</v>
      </c>
      <c r="J62" s="108">
        <f t="shared" si="18"/>
        <v>60813259</v>
      </c>
      <c r="K62" s="108">
        <f t="shared" si="18"/>
        <v>67607900.0085491</v>
      </c>
      <c r="L62" s="108">
        <f>SUM(L8:L60)</f>
        <v>67875378</v>
      </c>
      <c r="M62" s="108">
        <f>SUM(M8:M60)</f>
        <v>65138539.64500001</v>
      </c>
      <c r="N62" s="108">
        <f t="shared" si="18"/>
        <v>729738500.9043545</v>
      </c>
      <c r="O62" s="109">
        <f t="shared" si="18"/>
        <v>2798225933.753435</v>
      </c>
      <c r="Q62" s="107">
        <f>SUM(Q8:Q60)</f>
        <v>33314709.45935043</v>
      </c>
      <c r="R62" s="108">
        <f aca="true" t="shared" si="19" ref="R62:AD62">SUM(R8:R60)</f>
        <v>0</v>
      </c>
      <c r="S62" s="108">
        <f t="shared" si="19"/>
        <v>81281790.18127917</v>
      </c>
      <c r="T62" s="108">
        <f t="shared" si="19"/>
        <v>73778861.23411821</v>
      </c>
      <c r="U62" s="108">
        <f t="shared" si="19"/>
        <v>56925411.96844384</v>
      </c>
      <c r="V62" s="108">
        <f t="shared" si="19"/>
        <v>59467877.9516925</v>
      </c>
      <c r="W62" s="108">
        <f t="shared" si="19"/>
        <v>391361680.62611365</v>
      </c>
      <c r="X62" s="108">
        <f t="shared" si="19"/>
        <v>28010204.53300648</v>
      </c>
      <c r="Y62" s="108">
        <f t="shared" si="19"/>
        <v>26782748.23131087</v>
      </c>
      <c r="Z62" s="108">
        <f t="shared" si="19"/>
        <v>29373092.49104203</v>
      </c>
      <c r="AA62" s="108">
        <f>SUM(AA8:AA60)</f>
        <v>30233092.86899271</v>
      </c>
      <c r="AB62" s="108">
        <f t="shared" si="19"/>
        <v>27312076.059865538</v>
      </c>
      <c r="AC62" s="108">
        <f t="shared" si="19"/>
        <v>299859495.8134467</v>
      </c>
      <c r="AD62" s="109">
        <f t="shared" si="19"/>
        <v>1137701041.4186625</v>
      </c>
      <c r="AF62" s="107">
        <f>SUM(AF8:AF60)</f>
        <v>52346522.54064956</v>
      </c>
      <c r="AG62" s="108">
        <f aca="true" t="shared" si="20" ref="AG62:AS62">SUM(AG8:AG60)</f>
        <v>0</v>
      </c>
      <c r="AH62" s="108">
        <f t="shared" si="20"/>
        <v>129535733.81872083</v>
      </c>
      <c r="AI62" s="108">
        <f t="shared" si="20"/>
        <v>72687407.94588174</v>
      </c>
      <c r="AJ62" s="108">
        <f t="shared" si="20"/>
        <v>54385591.41825114</v>
      </c>
      <c r="AK62" s="108">
        <f t="shared" si="20"/>
        <v>90098473.37127933</v>
      </c>
      <c r="AL62" s="108">
        <f t="shared" si="20"/>
        <v>608743177.955788</v>
      </c>
      <c r="AM62" s="108">
        <f t="shared" si="20"/>
        <v>42732323.190957084</v>
      </c>
      <c r="AN62" s="108">
        <f t="shared" si="20"/>
        <v>34030510.76868913</v>
      </c>
      <c r="AO62" s="108">
        <f t="shared" si="20"/>
        <v>38234807.51750704</v>
      </c>
      <c r="AP62" s="108">
        <f>SUM(AP8:AP60)</f>
        <v>37642285.131007284</v>
      </c>
      <c r="AQ62" s="108">
        <f>SUM(AQ8:AQ60)</f>
        <v>37826463.58513444</v>
      </c>
      <c r="AR62" s="108">
        <f t="shared" si="20"/>
        <v>429879005.09090775</v>
      </c>
      <c r="AS62" s="109">
        <f t="shared" si="20"/>
        <v>1628142302.334774</v>
      </c>
      <c r="AU62" s="107">
        <f>SUM(AU8:AU60)</f>
        <v>0</v>
      </c>
      <c r="AV62" s="108">
        <f aca="true" t="shared" si="21" ref="AV62:BH62">SUM(AV8:AV60)</f>
        <v>0</v>
      </c>
      <c r="AW62" s="108">
        <f t="shared" si="21"/>
        <v>0</v>
      </c>
      <c r="AX62" s="108">
        <f t="shared" si="21"/>
        <v>359783</v>
      </c>
      <c r="AY62" s="108">
        <f t="shared" si="21"/>
        <v>1457595</v>
      </c>
      <c r="AZ62" s="108">
        <f t="shared" si="21"/>
        <v>4635249</v>
      </c>
      <c r="BA62" s="108">
        <f t="shared" si="21"/>
        <v>25929963</v>
      </c>
      <c r="BB62" s="108">
        <f t="shared" si="21"/>
        <v>0</v>
      </c>
      <c r="BC62" s="108">
        <f t="shared" si="21"/>
        <v>0</v>
      </c>
      <c r="BD62" s="108">
        <f t="shared" si="21"/>
        <v>0</v>
      </c>
      <c r="BE62" s="108">
        <f>SUM(BE8:BE60)</f>
        <v>0</v>
      </c>
      <c r="BF62" s="108">
        <f>SUM(BF8:BF60)</f>
        <v>0</v>
      </c>
      <c r="BG62" s="108">
        <f t="shared" si="21"/>
        <v>0</v>
      </c>
      <c r="BH62" s="109">
        <f t="shared" si="21"/>
        <v>32382590</v>
      </c>
    </row>
  </sheetData>
  <mergeCells count="4">
    <mergeCell ref="B2:O2"/>
    <mergeCell ref="Q2:AD2"/>
    <mergeCell ref="AF2:AS2"/>
    <mergeCell ref="AU2:BH2"/>
  </mergeCells>
  <printOptions/>
  <pageMargins left="0.25" right="0.25" top="0.5" bottom="0.5" header="0.25" footer="0.25"/>
  <pageSetup horizontalDpi="600" verticalDpi="600" orientation="landscape" scale="65" r:id="rId1"/>
  <headerFooter alignWithMargins="0">
    <oddHeader>&amp;L&amp;D&amp;C&amp;"Geneva,Bold Italic"Anticipated Funding Schedules - Executive Life Insurance Company&amp;RUNAUDITED</oddHeader>
    <oddFooter>&amp;LFor member company and associations use only.  The data utilizes estimates and excludes many costs incurred directly by the State Guaranty Associations.  It MAY NOT be utilized in protesting actual assessments made by State Guaranty Associations.</oddFooter>
  </headerFooter>
  <colBreaks count="3" manualBreakCount="3">
    <brk id="16" max="61" man="1"/>
    <brk id="31" max="61" man="1"/>
    <brk id="46" max="61" man="1"/>
  </colBreaks>
</worksheet>
</file>

<file path=xl/worksheets/sheet7.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8.125" style="7" bestFit="1" customWidth="1"/>
    <col min="3" max="3" width="11.75390625" style="7" bestFit="1" customWidth="1"/>
    <col min="4" max="4" width="11.00390625" style="7" bestFit="1" customWidth="1"/>
    <col min="5" max="5" width="14.375" style="7" bestFit="1" customWidth="1"/>
    <col min="6" max="6" width="11.00390625" style="7" bestFit="1" customWidth="1"/>
    <col min="7" max="7" width="2.75390625" style="7" customWidth="1"/>
    <col min="8" max="8" width="28.125" style="7" bestFit="1" customWidth="1"/>
    <col min="9" max="9" width="11.00390625" style="8" bestFit="1" customWidth="1"/>
    <col min="10" max="16384" width="10.75390625" style="7" customWidth="1"/>
  </cols>
  <sheetData>
    <row r="1" spans="1:6" ht="12.75">
      <c r="A1" s="4" t="s">
        <v>0</v>
      </c>
      <c r="B1" s="127" t="s">
        <v>201</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0</v>
      </c>
      <c r="E6" s="6">
        <v>0</v>
      </c>
      <c r="F6" s="6">
        <f aca="true" t="shared" si="0" ref="F6:F53">SUM(B6:E6)</f>
        <v>0</v>
      </c>
      <c r="H6" s="7" t="s">
        <v>8</v>
      </c>
      <c r="I6" s="8" t="s">
        <v>0</v>
      </c>
    </row>
    <row r="7" spans="1:6" ht="12" customHeight="1">
      <c r="A7" s="37" t="s">
        <v>9</v>
      </c>
      <c r="B7" s="6">
        <v>0</v>
      </c>
      <c r="C7" s="6">
        <v>0</v>
      </c>
      <c r="D7" s="6">
        <v>11604.999485281725</v>
      </c>
      <c r="E7" s="6">
        <v>0</v>
      </c>
      <c r="F7" s="6">
        <f t="shared" si="0"/>
        <v>11604.999485281725</v>
      </c>
    </row>
    <row r="8" spans="1:9" ht="12.75">
      <c r="A8" s="37" t="s">
        <v>10</v>
      </c>
      <c r="B8" s="6">
        <v>10537.705342377123</v>
      </c>
      <c r="C8" s="6">
        <v>0</v>
      </c>
      <c r="D8" s="6">
        <v>2701799.154700769</v>
      </c>
      <c r="E8" s="6">
        <v>0</v>
      </c>
      <c r="F8" s="6">
        <f t="shared" si="0"/>
        <v>2712336.860043146</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935839.9580034382</v>
      </c>
      <c r="E10" s="6">
        <v>0</v>
      </c>
      <c r="F10" s="6">
        <f t="shared" si="0"/>
        <v>935839.9580034382</v>
      </c>
      <c r="H10" s="7" t="s">
        <v>13</v>
      </c>
      <c r="I10" s="8">
        <v>0</v>
      </c>
    </row>
    <row r="11" spans="1:6" ht="12.75">
      <c r="A11" s="37" t="s">
        <v>14</v>
      </c>
      <c r="B11" s="6">
        <v>0</v>
      </c>
      <c r="C11" s="6">
        <v>0</v>
      </c>
      <c r="D11" s="6">
        <v>100298.9957497821</v>
      </c>
      <c r="E11" s="6">
        <v>0</v>
      </c>
      <c r="F11" s="6">
        <f t="shared" si="0"/>
        <v>100298.9957497821</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3980806</v>
      </c>
    </row>
    <row r="14" spans="1:9" ht="12.75">
      <c r="A14" s="37" t="s">
        <v>19</v>
      </c>
      <c r="B14" s="6">
        <v>0</v>
      </c>
      <c r="C14" s="6">
        <v>0</v>
      </c>
      <c r="D14" s="6">
        <v>0</v>
      </c>
      <c r="E14" s="6">
        <v>0</v>
      </c>
      <c r="F14" s="6">
        <f t="shared" si="0"/>
        <v>0</v>
      </c>
      <c r="H14" s="7" t="s">
        <v>20</v>
      </c>
      <c r="I14" s="8">
        <v>84324</v>
      </c>
    </row>
    <row r="15" spans="1:9" ht="12.75">
      <c r="A15" s="37" t="s">
        <v>21</v>
      </c>
      <c r="B15" s="6">
        <v>0</v>
      </c>
      <c r="C15" s="6">
        <v>0</v>
      </c>
      <c r="D15" s="6">
        <v>0</v>
      </c>
      <c r="E15" s="6">
        <v>0</v>
      </c>
      <c r="F15" s="6">
        <f t="shared" si="0"/>
        <v>0</v>
      </c>
      <c r="H15" s="7" t="s">
        <v>22</v>
      </c>
      <c r="I15" s="8">
        <v>207666.79</v>
      </c>
    </row>
    <row r="16" spans="1:6" ht="12.75">
      <c r="A16" s="37" t="s">
        <v>23</v>
      </c>
      <c r="B16" s="6">
        <v>0</v>
      </c>
      <c r="C16" s="6">
        <v>0</v>
      </c>
      <c r="D16" s="6">
        <v>0</v>
      </c>
      <c r="E16" s="6">
        <v>0</v>
      </c>
      <c r="F16" s="6">
        <f t="shared" si="0"/>
        <v>0</v>
      </c>
    </row>
    <row r="17" spans="1:8" ht="12.75">
      <c r="A17" s="37" t="s">
        <v>24</v>
      </c>
      <c r="B17" s="6">
        <v>0</v>
      </c>
      <c r="C17" s="6">
        <v>0</v>
      </c>
      <c r="D17" s="6">
        <v>0</v>
      </c>
      <c r="E17" s="6">
        <v>0</v>
      </c>
      <c r="F17" s="6">
        <f t="shared" si="0"/>
        <v>0</v>
      </c>
      <c r="H17" s="7" t="s">
        <v>25</v>
      </c>
    </row>
    <row r="18" spans="1:9" ht="12.75">
      <c r="A18" s="37" t="s">
        <v>26</v>
      </c>
      <c r="B18" s="6">
        <v>0</v>
      </c>
      <c r="C18" s="6">
        <v>0</v>
      </c>
      <c r="D18" s="6">
        <v>1199.999996966297</v>
      </c>
      <c r="E18" s="6">
        <v>0</v>
      </c>
      <c r="F18" s="6">
        <f t="shared" si="0"/>
        <v>1199.999996966297</v>
      </c>
      <c r="H18" s="7" t="s">
        <v>27</v>
      </c>
      <c r="I18" s="8">
        <v>0</v>
      </c>
    </row>
    <row r="19" spans="1:9" ht="12.75">
      <c r="A19" s="37" t="s">
        <v>28</v>
      </c>
      <c r="B19" s="6">
        <v>0</v>
      </c>
      <c r="C19" s="6">
        <v>0</v>
      </c>
      <c r="D19" s="6">
        <v>0</v>
      </c>
      <c r="E19" s="6">
        <v>0</v>
      </c>
      <c r="F19" s="6">
        <f t="shared" si="0"/>
        <v>0</v>
      </c>
      <c r="H19" s="7" t="s">
        <v>29</v>
      </c>
      <c r="I19" s="8">
        <v>0</v>
      </c>
    </row>
    <row r="20" spans="1:9" ht="12.75">
      <c r="A20" s="37" t="s">
        <v>30</v>
      </c>
      <c r="B20" s="6">
        <v>0</v>
      </c>
      <c r="C20" s="6">
        <v>0</v>
      </c>
      <c r="D20" s="6">
        <v>139.999993932594</v>
      </c>
      <c r="E20" s="6">
        <v>0</v>
      </c>
      <c r="F20" s="6">
        <f t="shared" si="0"/>
        <v>139.999993932594</v>
      </c>
      <c r="H20" s="7" t="s">
        <v>31</v>
      </c>
      <c r="I20" s="8" t="s">
        <v>0</v>
      </c>
    </row>
    <row r="21" spans="1:9" ht="12.75">
      <c r="A21" s="37" t="s">
        <v>32</v>
      </c>
      <c r="B21" s="6">
        <v>0</v>
      </c>
      <c r="C21" s="6">
        <v>0</v>
      </c>
      <c r="D21" s="6">
        <v>0</v>
      </c>
      <c r="E21" s="6">
        <v>0</v>
      </c>
      <c r="F21" s="6">
        <f t="shared" si="0"/>
        <v>0</v>
      </c>
      <c r="H21" s="7" t="s">
        <v>33</v>
      </c>
      <c r="I21" s="8">
        <v>0</v>
      </c>
    </row>
    <row r="22" spans="1:9" ht="12.75">
      <c r="A22" s="37" t="s">
        <v>34</v>
      </c>
      <c r="B22" s="6">
        <v>0</v>
      </c>
      <c r="C22" s="6">
        <v>0</v>
      </c>
      <c r="D22" s="6">
        <v>0</v>
      </c>
      <c r="E22" s="6">
        <v>0</v>
      </c>
      <c r="F22" s="6">
        <f t="shared" si="0"/>
        <v>0</v>
      </c>
      <c r="H22" s="7" t="s">
        <v>35</v>
      </c>
      <c r="I22" s="8" t="s">
        <v>0</v>
      </c>
    </row>
    <row r="23" spans="1:9" ht="12.75">
      <c r="A23" s="37" t="s">
        <v>36</v>
      </c>
      <c r="B23" s="6">
        <v>0</v>
      </c>
      <c r="C23" s="6">
        <v>0</v>
      </c>
      <c r="D23" s="6">
        <v>0</v>
      </c>
      <c r="E23" s="6">
        <v>0</v>
      </c>
      <c r="F23" s="6">
        <f t="shared" si="0"/>
        <v>0</v>
      </c>
      <c r="H23" s="7" t="s">
        <v>37</v>
      </c>
      <c r="I23" s="8">
        <v>0</v>
      </c>
    </row>
    <row r="24" spans="1:6" ht="12.75">
      <c r="A24" s="37" t="s">
        <v>38</v>
      </c>
      <c r="B24" s="6">
        <v>0</v>
      </c>
      <c r="C24" s="6">
        <v>0</v>
      </c>
      <c r="D24" s="6">
        <v>2574</v>
      </c>
      <c r="E24" s="6">
        <v>0</v>
      </c>
      <c r="F24" s="6">
        <f t="shared" si="0"/>
        <v>2574</v>
      </c>
    </row>
    <row r="25" spans="1:9" ht="12.75">
      <c r="A25" s="37" t="s">
        <v>39</v>
      </c>
      <c r="B25" s="6">
        <v>0</v>
      </c>
      <c r="C25" s="6">
        <v>0</v>
      </c>
      <c r="D25" s="6">
        <v>0</v>
      </c>
      <c r="E25" s="6">
        <v>0</v>
      </c>
      <c r="F25" s="6">
        <f t="shared" si="0"/>
        <v>0</v>
      </c>
      <c r="H25" s="7" t="s">
        <v>40</v>
      </c>
      <c r="I25" s="8">
        <f>SUM(I10:I15)-SUM(I18:I23)</f>
        <v>4272796.79</v>
      </c>
    </row>
    <row r="26" spans="1:9" ht="12.75">
      <c r="A26" s="37" t="s">
        <v>41</v>
      </c>
      <c r="B26" s="6">
        <v>0</v>
      </c>
      <c r="C26" s="6">
        <v>0</v>
      </c>
      <c r="D26" s="6">
        <v>0</v>
      </c>
      <c r="E26" s="6">
        <v>0</v>
      </c>
      <c r="F26" s="6">
        <f t="shared" si="0"/>
        <v>0</v>
      </c>
      <c r="H26" s="7" t="s">
        <v>42</v>
      </c>
      <c r="I26" s="8">
        <f>+F60</f>
        <v>4272796.79</v>
      </c>
    </row>
    <row r="27" spans="1:6" ht="12.75">
      <c r="A27" s="37" t="s">
        <v>43</v>
      </c>
      <c r="B27" s="6">
        <v>0</v>
      </c>
      <c r="C27" s="6">
        <v>0</v>
      </c>
      <c r="D27" s="6">
        <v>0</v>
      </c>
      <c r="E27" s="6">
        <v>0</v>
      </c>
      <c r="F27" s="6">
        <f t="shared" si="0"/>
        <v>0</v>
      </c>
    </row>
    <row r="28" spans="1:6" ht="12.75">
      <c r="A28" s="37" t="s">
        <v>44</v>
      </c>
      <c r="B28" s="6">
        <v>0</v>
      </c>
      <c r="C28" s="6">
        <v>0</v>
      </c>
      <c r="D28" s="6">
        <v>0</v>
      </c>
      <c r="E28" s="6">
        <v>0</v>
      </c>
      <c r="F28" s="6">
        <f t="shared" si="0"/>
        <v>0</v>
      </c>
    </row>
    <row r="29" spans="1:6" ht="12.75">
      <c r="A29" s="37" t="s">
        <v>45</v>
      </c>
      <c r="B29" s="6">
        <v>0</v>
      </c>
      <c r="C29" s="6">
        <v>0</v>
      </c>
      <c r="D29" s="6">
        <v>0</v>
      </c>
      <c r="E29" s="6">
        <v>0</v>
      </c>
      <c r="F29" s="6">
        <f t="shared" si="0"/>
        <v>0</v>
      </c>
    </row>
    <row r="30" spans="1:6" ht="12.75">
      <c r="A30" s="37" t="s">
        <v>46</v>
      </c>
      <c r="B30" s="6">
        <v>0</v>
      </c>
      <c r="C30" s="6">
        <v>0</v>
      </c>
      <c r="D30" s="6">
        <v>0</v>
      </c>
      <c r="E30" s="6">
        <v>0</v>
      </c>
      <c r="F30" s="6">
        <f t="shared" si="0"/>
        <v>0</v>
      </c>
    </row>
    <row r="31" spans="1:6" ht="12.75">
      <c r="A31" s="37" t="s">
        <v>47</v>
      </c>
      <c r="B31" s="6">
        <v>0</v>
      </c>
      <c r="C31" s="6">
        <v>0</v>
      </c>
      <c r="D31" s="6">
        <v>4879.999981797782</v>
      </c>
      <c r="E31" s="6">
        <v>0</v>
      </c>
      <c r="F31" s="6">
        <f t="shared" si="0"/>
        <v>4879.999981797782</v>
      </c>
    </row>
    <row r="32" spans="1:6" ht="12.75">
      <c r="A32" s="37" t="s">
        <v>48</v>
      </c>
      <c r="B32" s="6">
        <v>0</v>
      </c>
      <c r="C32" s="6">
        <v>0</v>
      </c>
      <c r="D32" s="6">
        <v>3214</v>
      </c>
      <c r="E32" s="6">
        <v>0</v>
      </c>
      <c r="F32" s="6">
        <f t="shared" si="0"/>
        <v>3214</v>
      </c>
    </row>
    <row r="33" spans="1:6" ht="12.75">
      <c r="A33" s="37" t="s">
        <v>49</v>
      </c>
      <c r="B33" s="6">
        <v>0</v>
      </c>
      <c r="C33" s="6">
        <v>0</v>
      </c>
      <c r="D33" s="6">
        <v>0</v>
      </c>
      <c r="E33" s="6">
        <v>0</v>
      </c>
      <c r="F33" s="6">
        <f t="shared" si="0"/>
        <v>0</v>
      </c>
    </row>
    <row r="34" spans="1:6" ht="12.75">
      <c r="A34" s="37" t="s">
        <v>50</v>
      </c>
      <c r="B34" s="6">
        <v>0</v>
      </c>
      <c r="C34" s="6">
        <v>0</v>
      </c>
      <c r="D34" s="6">
        <v>154467.99321158393</v>
      </c>
      <c r="E34" s="6">
        <v>0</v>
      </c>
      <c r="F34" s="6">
        <f t="shared" si="0"/>
        <v>154467.99321158393</v>
      </c>
    </row>
    <row r="35" spans="1:6" ht="12.75">
      <c r="A35" s="37" t="s">
        <v>51</v>
      </c>
      <c r="B35" s="6">
        <v>0</v>
      </c>
      <c r="C35" s="6">
        <v>0</v>
      </c>
      <c r="D35" s="6">
        <v>0</v>
      </c>
      <c r="E35" s="6">
        <v>0</v>
      </c>
      <c r="F35" s="6">
        <f t="shared" si="0"/>
        <v>0</v>
      </c>
    </row>
    <row r="36" spans="1:6" ht="12.75">
      <c r="A36" s="37" t="s">
        <v>52</v>
      </c>
      <c r="B36" s="6">
        <v>0</v>
      </c>
      <c r="C36" s="6">
        <v>0</v>
      </c>
      <c r="D36" s="6">
        <v>0</v>
      </c>
      <c r="E36" s="6">
        <v>0</v>
      </c>
      <c r="F36" s="6">
        <f t="shared" si="0"/>
        <v>0</v>
      </c>
    </row>
    <row r="37" spans="1:6" ht="12.75">
      <c r="A37" s="37" t="s">
        <v>53</v>
      </c>
      <c r="B37" s="6">
        <v>0</v>
      </c>
      <c r="C37" s="6">
        <v>0</v>
      </c>
      <c r="D37" s="6">
        <v>21550.99916168674</v>
      </c>
      <c r="E37" s="6">
        <v>0</v>
      </c>
      <c r="F37" s="6">
        <f t="shared" si="0"/>
        <v>21550.99916168674</v>
      </c>
    </row>
    <row r="38" spans="1:6" ht="12.75">
      <c r="A38" s="37" t="s">
        <v>54</v>
      </c>
      <c r="B38" s="6">
        <v>0</v>
      </c>
      <c r="C38" s="6">
        <v>0</v>
      </c>
      <c r="D38" s="6">
        <v>0</v>
      </c>
      <c r="E38" s="6">
        <v>0</v>
      </c>
      <c r="F38" s="6">
        <f t="shared" si="0"/>
        <v>0</v>
      </c>
    </row>
    <row r="39" spans="1:6" ht="12.75">
      <c r="A39" s="37" t="s">
        <v>55</v>
      </c>
      <c r="B39" s="6">
        <v>0</v>
      </c>
      <c r="C39" s="6">
        <v>0</v>
      </c>
      <c r="D39" s="6">
        <v>0</v>
      </c>
      <c r="E39" s="6">
        <v>0</v>
      </c>
      <c r="F39" s="6">
        <f t="shared" si="0"/>
        <v>0</v>
      </c>
    </row>
    <row r="40" spans="1:6" ht="12.75">
      <c r="A40" s="37" t="s">
        <v>56</v>
      </c>
      <c r="B40" s="6">
        <v>0</v>
      </c>
      <c r="C40" s="6">
        <v>0</v>
      </c>
      <c r="D40" s="6">
        <v>0</v>
      </c>
      <c r="E40" s="6">
        <v>0</v>
      </c>
      <c r="F40" s="6">
        <f t="shared" si="0"/>
        <v>0</v>
      </c>
    </row>
    <row r="41" spans="1:6" ht="12.75">
      <c r="A41" s="37" t="s">
        <v>57</v>
      </c>
      <c r="B41" s="6">
        <v>0</v>
      </c>
      <c r="C41" s="6">
        <v>0</v>
      </c>
      <c r="D41" s="6">
        <v>0</v>
      </c>
      <c r="E41" s="6">
        <v>0</v>
      </c>
      <c r="F41" s="6">
        <f t="shared" si="0"/>
        <v>0</v>
      </c>
    </row>
    <row r="42" spans="1:6" ht="12.75">
      <c r="A42" s="37" t="s">
        <v>58</v>
      </c>
      <c r="B42" s="6">
        <v>11514.167418742525</v>
      </c>
      <c r="C42" s="6">
        <v>0</v>
      </c>
      <c r="D42" s="6">
        <v>73980.82849890448</v>
      </c>
      <c r="E42" s="6">
        <v>0</v>
      </c>
      <c r="F42" s="6">
        <f t="shared" si="0"/>
        <v>85494.995917647</v>
      </c>
    </row>
    <row r="43" spans="1:6" ht="12.75">
      <c r="A43" s="37" t="s">
        <v>59</v>
      </c>
      <c r="B43" s="6">
        <v>0</v>
      </c>
      <c r="C43" s="6">
        <v>0</v>
      </c>
      <c r="D43" s="6">
        <v>8927.999604607376</v>
      </c>
      <c r="E43" s="6">
        <v>0</v>
      </c>
      <c r="F43" s="6">
        <f t="shared" si="0"/>
        <v>8927.999604607376</v>
      </c>
    </row>
    <row r="44" spans="1:6" ht="12.75">
      <c r="A44" s="37" t="s">
        <v>60</v>
      </c>
      <c r="B44" s="6">
        <v>0</v>
      </c>
      <c r="C44" s="6">
        <v>0</v>
      </c>
      <c r="D44" s="6">
        <v>0</v>
      </c>
      <c r="E44" s="6">
        <v>0</v>
      </c>
      <c r="F44" s="6">
        <f t="shared" si="0"/>
        <v>0</v>
      </c>
    </row>
    <row r="45" spans="1:6" ht="12.75">
      <c r="A45" s="37" t="s">
        <v>61</v>
      </c>
      <c r="B45" s="6">
        <v>0</v>
      </c>
      <c r="C45" s="6">
        <v>0</v>
      </c>
      <c r="D45" s="6">
        <v>0</v>
      </c>
      <c r="E45" s="6">
        <v>0</v>
      </c>
      <c r="F45" s="6">
        <f t="shared" si="0"/>
        <v>0</v>
      </c>
    </row>
    <row r="46" spans="1:6" ht="12.75">
      <c r="A46" s="37" t="s">
        <v>62</v>
      </c>
      <c r="B46" s="6">
        <v>0</v>
      </c>
      <c r="C46" s="6">
        <v>0</v>
      </c>
      <c r="D46" s="6">
        <v>0</v>
      </c>
      <c r="E46" s="6">
        <v>0</v>
      </c>
      <c r="F46" s="6">
        <f t="shared" si="0"/>
        <v>0</v>
      </c>
    </row>
    <row r="47" spans="1:6" ht="12.75">
      <c r="A47" s="37" t="s">
        <v>63</v>
      </c>
      <c r="B47" s="6">
        <v>0</v>
      </c>
      <c r="C47" s="6">
        <v>0</v>
      </c>
      <c r="D47" s="6">
        <v>0</v>
      </c>
      <c r="E47" s="6">
        <v>0</v>
      </c>
      <c r="F47" s="6">
        <f t="shared" si="0"/>
        <v>0</v>
      </c>
    </row>
    <row r="48" spans="1:6" ht="12.75">
      <c r="A48" s="37" t="s">
        <v>64</v>
      </c>
      <c r="B48" s="6">
        <v>0</v>
      </c>
      <c r="C48" s="6">
        <v>0</v>
      </c>
      <c r="D48" s="6">
        <v>0</v>
      </c>
      <c r="E48" s="6">
        <v>0</v>
      </c>
      <c r="F48" s="6">
        <f t="shared" si="0"/>
        <v>0</v>
      </c>
    </row>
    <row r="49" spans="1:6" ht="12.75">
      <c r="A49" s="37" t="s">
        <v>65</v>
      </c>
      <c r="B49" s="6">
        <v>0</v>
      </c>
      <c r="C49" s="6">
        <v>0</v>
      </c>
      <c r="D49" s="6">
        <v>3585.999842247444</v>
      </c>
      <c r="E49" s="6">
        <v>0</v>
      </c>
      <c r="F49" s="6">
        <f t="shared" si="0"/>
        <v>3585.999842247444</v>
      </c>
    </row>
    <row r="50" spans="1:6" ht="12.75">
      <c r="A50" s="37" t="s">
        <v>66</v>
      </c>
      <c r="B50" s="6">
        <v>0</v>
      </c>
      <c r="C50" s="6">
        <v>0</v>
      </c>
      <c r="D50" s="6">
        <v>73381.99571236644</v>
      </c>
      <c r="E50" s="6">
        <v>0</v>
      </c>
      <c r="F50" s="6">
        <f t="shared" si="0"/>
        <v>73381.99571236644</v>
      </c>
    </row>
    <row r="51" spans="1:6" ht="12.75">
      <c r="A51" s="37" t="s">
        <v>67</v>
      </c>
      <c r="B51" s="6">
        <v>0</v>
      </c>
      <c r="C51" s="6">
        <v>0</v>
      </c>
      <c r="D51" s="6">
        <v>149423.99341585327</v>
      </c>
      <c r="E51" s="6">
        <v>0</v>
      </c>
      <c r="F51" s="6">
        <f t="shared" si="0"/>
        <v>149423.99341585327</v>
      </c>
    </row>
    <row r="52" spans="1:6" ht="12.75">
      <c r="A52" s="37" t="s">
        <v>68</v>
      </c>
      <c r="B52" s="6">
        <v>0</v>
      </c>
      <c r="C52" s="6">
        <v>0</v>
      </c>
      <c r="D52" s="6">
        <v>0</v>
      </c>
      <c r="E52" s="6">
        <v>0</v>
      </c>
      <c r="F52" s="6">
        <f t="shared" si="0"/>
        <v>0</v>
      </c>
    </row>
    <row r="53" spans="1:6" ht="12.75">
      <c r="A53" s="37" t="s">
        <v>69</v>
      </c>
      <c r="B53" s="6">
        <v>0</v>
      </c>
      <c r="C53" s="6">
        <v>0</v>
      </c>
      <c r="D53" s="6">
        <v>0</v>
      </c>
      <c r="E53" s="6">
        <v>0</v>
      </c>
      <c r="F53" s="6">
        <f t="shared" si="0"/>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3873.9998796631144</v>
      </c>
      <c r="E57" s="6">
        <v>0</v>
      </c>
      <c r="F57" s="6">
        <f>SUM(B57:E57)</f>
        <v>3873.9998796631144</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22051.87276111965</v>
      </c>
      <c r="C60" s="6">
        <f>SUM(C6:C58)</f>
        <v>0</v>
      </c>
      <c r="D60" s="6">
        <f>SUM(D6:D58)</f>
        <v>4250744.917238881</v>
      </c>
      <c r="E60" s="6">
        <f>SUM(E6:E58)</f>
        <v>0</v>
      </c>
      <c r="F60" s="6">
        <f>SUM(F6:F58)</f>
        <v>4272796.79</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Italic"American Western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0.xml><?xml version="1.0" encoding="utf-8"?>
<worksheet xmlns="http://schemas.openxmlformats.org/spreadsheetml/2006/main" xmlns:r="http://schemas.openxmlformats.org/officeDocument/2006/relationships">
  <dimension ref="A1:G29"/>
  <sheetViews>
    <sheetView zoomScale="75" zoomScaleNormal="75" workbookViewId="0" topLeftCell="B4">
      <selection activeCell="D22" sqref="D22"/>
    </sheetView>
  </sheetViews>
  <sheetFormatPr defaultColWidth="9.00390625" defaultRowHeight="12.75"/>
  <cols>
    <col min="1" max="1" width="50.75390625" style="2" customWidth="1"/>
    <col min="2" max="2" width="18.375" style="2" bestFit="1" customWidth="1"/>
    <col min="3" max="4" width="15.00390625" style="2" bestFit="1" customWidth="1"/>
    <col min="5" max="5" width="13.25390625" style="2" bestFit="1" customWidth="1"/>
    <col min="6" max="6" width="14.375" style="2" bestFit="1" customWidth="1"/>
    <col min="7" max="7" width="15.625" style="2" bestFit="1" customWidth="1"/>
    <col min="8" max="8" width="15.00390625" style="2" bestFit="1" customWidth="1"/>
    <col min="9" max="9" width="16.125" style="2" customWidth="1"/>
    <col min="10" max="16384" width="11.375" style="2" customWidth="1"/>
  </cols>
  <sheetData>
    <row r="1" spans="1:2" ht="12.75">
      <c r="A1" s="50" t="s">
        <v>0</v>
      </c>
      <c r="B1" s="50"/>
    </row>
    <row r="2" spans="1:2" ht="12.75">
      <c r="A2" s="50" t="s">
        <v>188</v>
      </c>
      <c r="B2" s="50"/>
    </row>
    <row r="3" ht="12.75">
      <c r="C3" s="3" t="s">
        <v>0</v>
      </c>
    </row>
    <row r="4" spans="3:7" ht="12.75">
      <c r="C4" s="51"/>
      <c r="D4" s="52" t="s">
        <v>1</v>
      </c>
      <c r="E4" s="52" t="s">
        <v>0</v>
      </c>
      <c r="F4" s="52" t="s">
        <v>2</v>
      </c>
      <c r="G4" s="1" t="s">
        <v>0</v>
      </c>
    </row>
    <row r="5" spans="1:7" ht="12.75">
      <c r="A5" s="2" t="s">
        <v>0</v>
      </c>
      <c r="C5" s="51" t="s">
        <v>3</v>
      </c>
      <c r="D5" s="52" t="s">
        <v>4</v>
      </c>
      <c r="E5" s="52" t="s">
        <v>5</v>
      </c>
      <c r="F5" s="52" t="s">
        <v>4</v>
      </c>
      <c r="G5" s="1" t="s">
        <v>6</v>
      </c>
    </row>
    <row r="7" ht="12.75">
      <c r="A7" s="3" t="s">
        <v>189</v>
      </c>
    </row>
    <row r="8" spans="1:7" ht="12.75">
      <c r="A8" s="2" t="s">
        <v>190</v>
      </c>
      <c r="C8" s="2">
        <f>+summary!H94</f>
        <v>1532203881.1448052</v>
      </c>
      <c r="D8" s="2">
        <f>+summary!I94</f>
        <v>2625774173.5533543</v>
      </c>
      <c r="E8" s="2">
        <f>+summary!J94</f>
        <v>200436209.47234803</v>
      </c>
      <c r="F8" s="2">
        <f>+summary!K94</f>
        <v>55659361.78206356</v>
      </c>
      <c r="G8" s="2">
        <f>SUM(C8:F8)</f>
        <v>4414073625.952571</v>
      </c>
    </row>
    <row r="10" ht="12.75">
      <c r="A10" s="3" t="s">
        <v>191</v>
      </c>
    </row>
    <row r="11" spans="1:7" ht="12.75">
      <c r="A11" s="2" t="s">
        <v>244</v>
      </c>
      <c r="C11" s="2">
        <f>-summary!H92</f>
        <v>-109304410.29411823</v>
      </c>
      <c r="D11" s="2">
        <f>-summary!I92</f>
        <v>-31900668.274946537</v>
      </c>
      <c r="E11" s="2">
        <f>-summary!J92</f>
        <v>-22149119.715605624</v>
      </c>
      <c r="F11" s="2">
        <f>-summary!K92</f>
        <v>134821.05152835872</v>
      </c>
      <c r="G11" s="2">
        <f>SUM(C11:F11)</f>
        <v>-163219377.23314202</v>
      </c>
    </row>
    <row r="12" spans="1:7" ht="12.75">
      <c r="A12" s="2" t="s">
        <v>302</v>
      </c>
      <c r="C12" s="2">
        <f>-summary!H71</f>
        <v>-291409311.63281715</v>
      </c>
      <c r="D12" s="2">
        <f>-summary!I71</f>
        <v>-834249012.2532037</v>
      </c>
      <c r="E12" s="2">
        <f>-summary!J71</f>
        <v>-159780231.83984545</v>
      </c>
      <c r="F12" s="2">
        <f>-summary!K71</f>
        <v>-23750508.425203674</v>
      </c>
      <c r="G12" s="2">
        <f>SUM(C12:F12)</f>
        <v>-1309189064.1510699</v>
      </c>
    </row>
    <row r="13" spans="1:7" ht="12.75">
      <c r="A13" s="2" t="s">
        <v>303</v>
      </c>
      <c r="C13" s="2">
        <f>-summary!H27</f>
        <v>0</v>
      </c>
      <c r="D13" s="2">
        <f>-summary!I27</f>
        <v>0</v>
      </c>
      <c r="E13" s="2">
        <f>-summary!J27</f>
        <v>0</v>
      </c>
      <c r="F13" s="2">
        <f>-summary!K27</f>
        <v>0</v>
      </c>
      <c r="G13" s="2">
        <f>SUM(C13:F13)</f>
        <v>0</v>
      </c>
    </row>
    <row r="14" spans="1:7" ht="12.75">
      <c r="A14" s="2" t="s">
        <v>192</v>
      </c>
      <c r="C14" s="2">
        <f>-summary!H21</f>
        <v>-4504137.382883128</v>
      </c>
      <c r="D14" s="2">
        <f>-summary!I21</f>
        <v>-146936180.63996676</v>
      </c>
      <c r="E14" s="2">
        <f>-summary!J21</f>
        <v>-18506857.916896977</v>
      </c>
      <c r="F14" s="2">
        <f>-summary!K21</f>
        <v>-27990.345253099316</v>
      </c>
      <c r="G14" s="2">
        <f>SUM(C14:F14)</f>
        <v>-169975166.28499997</v>
      </c>
    </row>
    <row r="16" ht="12.75">
      <c r="A16" s="3" t="s">
        <v>193</v>
      </c>
    </row>
    <row r="17" spans="1:7" ht="12.75">
      <c r="A17" s="2" t="s">
        <v>194</v>
      </c>
      <c r="B17" s="1" t="s">
        <v>195</v>
      </c>
      <c r="C17" s="2">
        <v>-12940011.695013678</v>
      </c>
      <c r="D17" s="2">
        <v>-18515374.843247287</v>
      </c>
      <c r="E17" s="2">
        <v>0</v>
      </c>
      <c r="F17" s="2">
        <v>-497294.3917390352</v>
      </c>
      <c r="G17" s="2">
        <f>SUM(C17:F17)</f>
        <v>-31952680.930000003</v>
      </c>
    </row>
    <row r="18" spans="1:7" ht="12.75">
      <c r="A18" s="2" t="s">
        <v>194</v>
      </c>
      <c r="B18" s="1" t="s">
        <v>232</v>
      </c>
      <c r="C18" s="2">
        <v>0</v>
      </c>
      <c r="D18" s="2">
        <v>0</v>
      </c>
      <c r="E18" s="2">
        <v>0</v>
      </c>
      <c r="F18" s="2">
        <v>0</v>
      </c>
      <c r="G18" s="2">
        <f>SUM(C18:F18)</f>
        <v>0</v>
      </c>
    </row>
    <row r="19" spans="1:7" ht="12.75">
      <c r="A19" s="2" t="s">
        <v>194</v>
      </c>
      <c r="B19" s="1" t="s">
        <v>233</v>
      </c>
      <c r="C19" s="2">
        <v>0</v>
      </c>
      <c r="D19" s="2">
        <v>0</v>
      </c>
      <c r="E19" s="2">
        <v>0</v>
      </c>
      <c r="F19" s="2">
        <v>0</v>
      </c>
      <c r="G19" s="2">
        <f>SUM(C19:F19)</f>
        <v>0</v>
      </c>
    </row>
    <row r="20" spans="3:4" ht="12.75">
      <c r="C20" s="2" t="s">
        <v>0</v>
      </c>
      <c r="D20" s="2" t="s">
        <v>0</v>
      </c>
    </row>
    <row r="21" ht="12.75">
      <c r="A21" s="3" t="s">
        <v>196</v>
      </c>
    </row>
    <row r="22" spans="1:7" ht="12.75">
      <c r="A22" s="2" t="s">
        <v>194</v>
      </c>
      <c r="B22" s="1" t="s">
        <v>197</v>
      </c>
      <c r="C22" s="2">
        <v>23655031.278689057</v>
      </c>
      <c r="D22" s="2">
        <v>33969364.79278392</v>
      </c>
      <c r="E22" s="2">
        <v>0</v>
      </c>
      <c r="F22" s="2">
        <v>864200.3286038814</v>
      </c>
      <c r="G22" s="2">
        <f>SUM(C22:F22)</f>
        <v>58488596.40007686</v>
      </c>
    </row>
    <row r="24" spans="1:7" ht="12.75">
      <c r="A24" s="3" t="s">
        <v>198</v>
      </c>
      <c r="C24" s="2">
        <f>SUM(C8:C22)</f>
        <v>1137701041.418662</v>
      </c>
      <c r="D24" s="2">
        <f>SUM(D8:D22)</f>
        <v>1628142302.3347738</v>
      </c>
      <c r="E24" s="2">
        <f>SUM(E8:E22)</f>
        <v>-7.450580596923828E-09</v>
      </c>
      <c r="F24" s="2">
        <f>SUM(F8:F22)</f>
        <v>32382589.99999999</v>
      </c>
      <c r="G24" s="2">
        <f>SUM(G8:G22)</f>
        <v>2798225933.7534366</v>
      </c>
    </row>
    <row r="26" spans="1:7" ht="12.75">
      <c r="A26" s="3" t="s">
        <v>199</v>
      </c>
      <c r="C26" s="2">
        <f>+AnticFunding!AD62</f>
        <v>1137701041.4186625</v>
      </c>
      <c r="D26" s="2">
        <f>+AnticFunding!AS62</f>
        <v>1628142302.334774</v>
      </c>
      <c r="E26" s="2">
        <v>0</v>
      </c>
      <c r="F26" s="2">
        <f>+AnticFunding!BH62</f>
        <v>32382590</v>
      </c>
      <c r="G26" s="2">
        <f>SUM(C26:F26)</f>
        <v>2798225933.7534366</v>
      </c>
    </row>
    <row r="28" spans="1:7" ht="12.75">
      <c r="A28" s="2" t="s">
        <v>252</v>
      </c>
      <c r="C28" s="2">
        <f>+C24-C26</f>
        <v>0</v>
      </c>
      <c r="D28" s="2">
        <f>+D24-D26</f>
        <v>0</v>
      </c>
      <c r="E28" s="2">
        <f>+E24-E26</f>
        <v>-7.450580596923828E-09</v>
      </c>
      <c r="F28" s="2">
        <f>+F24-F26</f>
        <v>0</v>
      </c>
      <c r="G28" s="2">
        <f>+G24-G26</f>
        <v>0</v>
      </c>
    </row>
    <row r="29" ht="12.75">
      <c r="E29" s="2" t="s">
        <v>0</v>
      </c>
    </row>
  </sheetData>
  <printOptions horizontalCentered="1"/>
  <pageMargins left="0" right="0" top="1.04" bottom="0.7" header="0.43" footer="0.5"/>
  <pageSetup horizontalDpi="600" verticalDpi="600" orientation="landscape" scale="85" r:id="rId1"/>
  <headerFooter alignWithMargins="0">
    <oddHeader>&amp;L&amp;D&amp;C&amp;"Geneva,Bold Italic"Reconciliation
Overview Open and Closed Insolvencies Vs.
Anticipated Funding Schedules&amp;R&amp;"Geneva,Bold"UNAUDITED
©  NOLHGA</oddHeader>
    <oddFooter>&amp;R&amp;"Geneva,Bold"UNAUDITED
© NOLHGA</oddFooter>
  </headerFooter>
</worksheet>
</file>

<file path=xl/worksheets/sheet71.xml><?xml version="1.0" encoding="utf-8"?>
<worksheet xmlns="http://schemas.openxmlformats.org/spreadsheetml/2006/main" xmlns:r="http://schemas.openxmlformats.org/officeDocument/2006/relationships">
  <dimension ref="A1:K855"/>
  <sheetViews>
    <sheetView zoomScale="75" zoomScaleNormal="75" workbookViewId="0" topLeftCell="A1">
      <selection activeCell="D22" sqref="D22"/>
    </sheetView>
  </sheetViews>
  <sheetFormatPr defaultColWidth="9.00390625" defaultRowHeight="12.75"/>
  <cols>
    <col min="1" max="1" width="14.00390625" style="2" customWidth="1"/>
    <col min="2" max="2" width="11.625" style="113" customWidth="1"/>
    <col min="3" max="3" width="18.00390625" style="49" customWidth="1"/>
    <col min="4" max="4" width="19.375" style="49" bestFit="1" customWidth="1"/>
    <col min="5" max="5" width="19.00390625" style="49" customWidth="1"/>
    <col min="6" max="6" width="17.25390625" style="49" customWidth="1"/>
    <col min="7" max="7" width="22.875" style="49" hidden="1" customWidth="1"/>
    <col min="8" max="8" width="17.875" style="49" customWidth="1"/>
    <col min="9" max="9" width="19.125" style="0" customWidth="1"/>
    <col min="10" max="10" width="16.75390625" style="0" bestFit="1" customWidth="1"/>
    <col min="11" max="11" width="13.875" style="0" bestFit="1" customWidth="1"/>
  </cols>
  <sheetData>
    <row r="1" spans="1:8" ht="12.75">
      <c r="A1" s="133" t="s">
        <v>332</v>
      </c>
      <c r="B1" s="133"/>
      <c r="C1" s="133"/>
      <c r="D1" s="133"/>
      <c r="E1" s="133"/>
      <c r="F1" s="133"/>
      <c r="G1" s="133"/>
      <c r="H1" s="133"/>
    </row>
    <row r="2" spans="1:8" ht="12.75">
      <c r="A2" s="133" t="s">
        <v>345</v>
      </c>
      <c r="B2" s="133"/>
      <c r="C2" s="133"/>
      <c r="D2" s="133"/>
      <c r="E2" s="133"/>
      <c r="F2" s="133"/>
      <c r="G2" s="133"/>
      <c r="H2" s="133"/>
    </row>
    <row r="3" spans="1:8" ht="12.75">
      <c r="A3"/>
      <c r="B3" s="110"/>
      <c r="C3" s="111"/>
      <c r="D3" s="111"/>
      <c r="E3" s="111"/>
      <c r="F3" s="111" t="s">
        <v>0</v>
      </c>
      <c r="G3" s="45" t="s">
        <v>333</v>
      </c>
      <c r="H3" s="111" t="s">
        <v>334</v>
      </c>
    </row>
    <row r="4" spans="2:8" ht="12.75">
      <c r="B4" s="112"/>
      <c r="C4" s="111"/>
      <c r="D4" s="111" t="s">
        <v>1</v>
      </c>
      <c r="E4" s="111"/>
      <c r="F4" s="111" t="s">
        <v>2</v>
      </c>
      <c r="G4" s="45" t="s">
        <v>335</v>
      </c>
      <c r="H4" s="111" t="s">
        <v>336</v>
      </c>
    </row>
    <row r="5" spans="1:9" ht="12.75">
      <c r="A5" s="2" t="s">
        <v>330</v>
      </c>
      <c r="B5" s="112" t="s">
        <v>337</v>
      </c>
      <c r="C5" s="111" t="s">
        <v>3</v>
      </c>
      <c r="D5" s="111" t="s">
        <v>4</v>
      </c>
      <c r="E5" s="111" t="s">
        <v>5</v>
      </c>
      <c r="F5" s="111" t="s">
        <v>4</v>
      </c>
      <c r="G5" s="45" t="s">
        <v>6</v>
      </c>
      <c r="H5" s="111" t="s">
        <v>237</v>
      </c>
      <c r="I5" s="45" t="s">
        <v>338</v>
      </c>
    </row>
    <row r="6" spans="2:7" ht="12.75">
      <c r="B6" s="112"/>
      <c r="G6" s="3"/>
    </row>
    <row r="7" spans="1:8" ht="12.75">
      <c r="A7" s="49" t="s">
        <v>7</v>
      </c>
      <c r="B7" s="113">
        <v>1988</v>
      </c>
      <c r="C7" s="114">
        <v>970835828</v>
      </c>
      <c r="D7" s="114">
        <v>443818753</v>
      </c>
      <c r="E7" s="114">
        <v>755579803</v>
      </c>
      <c r="F7" s="115">
        <v>0</v>
      </c>
      <c r="G7" s="3">
        <v>2170234384</v>
      </c>
      <c r="H7" s="114">
        <v>0</v>
      </c>
    </row>
    <row r="8" spans="1:8" ht="12.75">
      <c r="A8" s="49"/>
      <c r="B8" s="113">
        <v>1989</v>
      </c>
      <c r="C8" s="114">
        <v>961872838</v>
      </c>
      <c r="D8" s="114">
        <v>408511068</v>
      </c>
      <c r="E8" s="114">
        <v>812933944</v>
      </c>
      <c r="F8" s="115">
        <v>0</v>
      </c>
      <c r="G8" s="3">
        <v>2183317850</v>
      </c>
      <c r="H8" s="114">
        <v>0</v>
      </c>
    </row>
    <row r="9" spans="1:8" ht="12.75">
      <c r="A9" s="49"/>
      <c r="B9" s="113">
        <v>1990</v>
      </c>
      <c r="C9" s="114">
        <v>989979831</v>
      </c>
      <c r="D9" s="114">
        <v>452536894.08</v>
      </c>
      <c r="E9" s="114">
        <v>834467504</v>
      </c>
      <c r="F9" s="115">
        <v>0</v>
      </c>
      <c r="G9" s="3">
        <v>2276984229.08</v>
      </c>
      <c r="H9" s="114">
        <v>0</v>
      </c>
    </row>
    <row r="10" spans="1:8" ht="12.75">
      <c r="A10" s="49"/>
      <c r="B10" s="113">
        <v>1991</v>
      </c>
      <c r="C10" s="114">
        <v>1051877423</v>
      </c>
      <c r="D10" s="114">
        <v>402815551</v>
      </c>
      <c r="E10" s="114">
        <v>839729815</v>
      </c>
      <c r="F10" s="115">
        <v>0</v>
      </c>
      <c r="G10" s="3">
        <v>2294422789</v>
      </c>
      <c r="H10" s="114">
        <v>0</v>
      </c>
    </row>
    <row r="11" spans="1:8" ht="12.75">
      <c r="A11" s="49"/>
      <c r="B11" s="113">
        <v>1992</v>
      </c>
      <c r="C11" s="114">
        <v>1106095824</v>
      </c>
      <c r="D11" s="114">
        <v>428907893.44</v>
      </c>
      <c r="E11" s="114">
        <v>829216722</v>
      </c>
      <c r="F11" s="115">
        <v>0</v>
      </c>
      <c r="G11" s="3">
        <v>2364220439.44</v>
      </c>
      <c r="H11" s="114">
        <v>0</v>
      </c>
    </row>
    <row r="12" spans="1:8" ht="12.75">
      <c r="A12" s="49"/>
      <c r="B12" s="113">
        <v>1993</v>
      </c>
      <c r="C12" s="114">
        <v>1161309120</v>
      </c>
      <c r="D12" s="114">
        <v>381576205</v>
      </c>
      <c r="E12" s="114">
        <v>841132013</v>
      </c>
      <c r="F12" s="115">
        <v>0</v>
      </c>
      <c r="G12" s="3">
        <v>2384017338</v>
      </c>
      <c r="H12" s="114">
        <v>0</v>
      </c>
    </row>
    <row r="13" spans="1:8" ht="12.75">
      <c r="A13" s="49"/>
      <c r="B13" s="113">
        <v>1994</v>
      </c>
      <c r="C13" s="114">
        <v>1263827052</v>
      </c>
      <c r="D13" s="114">
        <v>531556069</v>
      </c>
      <c r="E13" s="114">
        <v>845718962</v>
      </c>
      <c r="F13" s="115">
        <v>0</v>
      </c>
      <c r="G13" s="3">
        <v>2641102083</v>
      </c>
      <c r="H13" s="114">
        <v>0</v>
      </c>
    </row>
    <row r="14" spans="1:8" ht="12.75">
      <c r="A14" s="49"/>
      <c r="B14" s="113">
        <v>1995</v>
      </c>
      <c r="C14" s="114">
        <v>1296860047</v>
      </c>
      <c r="D14" s="114">
        <v>548569570</v>
      </c>
      <c r="E14" s="114">
        <v>848012082</v>
      </c>
      <c r="F14" s="115">
        <v>0</v>
      </c>
      <c r="G14" s="3">
        <v>2693441699</v>
      </c>
      <c r="H14" s="114">
        <v>0</v>
      </c>
    </row>
    <row r="15" spans="1:8" ht="12.75">
      <c r="A15" s="49"/>
      <c r="B15" s="113">
        <v>1996</v>
      </c>
      <c r="C15" s="114">
        <v>1277829767</v>
      </c>
      <c r="D15" s="114">
        <v>494741984</v>
      </c>
      <c r="E15" s="114">
        <v>828155819</v>
      </c>
      <c r="F15" s="115">
        <v>0</v>
      </c>
      <c r="G15" s="3">
        <v>2600727570</v>
      </c>
      <c r="H15" s="114">
        <v>0</v>
      </c>
    </row>
    <row r="16" spans="1:8" ht="12.75">
      <c r="A16" s="49"/>
      <c r="B16" s="113">
        <v>1997</v>
      </c>
      <c r="C16" s="114">
        <v>1527568976</v>
      </c>
      <c r="D16" s="114">
        <v>584143645</v>
      </c>
      <c r="E16" s="114">
        <v>809928972</v>
      </c>
      <c r="F16" s="115">
        <v>0</v>
      </c>
      <c r="G16" s="3">
        <v>2921641593</v>
      </c>
      <c r="H16" s="114">
        <v>0</v>
      </c>
    </row>
    <row r="17" spans="1:8" ht="12.75">
      <c r="A17" s="49"/>
      <c r="B17" s="113">
        <v>1998</v>
      </c>
      <c r="C17" s="116">
        <v>1765228816</v>
      </c>
      <c r="D17" s="116">
        <v>656412928</v>
      </c>
      <c r="E17" s="116">
        <v>801838709</v>
      </c>
      <c r="F17" s="115">
        <v>0</v>
      </c>
      <c r="G17" s="3">
        <v>3223480453</v>
      </c>
      <c r="H17" s="114">
        <v>0</v>
      </c>
    </row>
    <row r="18" spans="1:8" ht="12.75">
      <c r="A18" s="49"/>
      <c r="B18" s="113">
        <v>1999</v>
      </c>
      <c r="C18" s="116">
        <v>1522162487</v>
      </c>
      <c r="D18" s="116">
        <v>970984676</v>
      </c>
      <c r="E18" s="116">
        <v>832518202</v>
      </c>
      <c r="F18" s="115">
        <v>0</v>
      </c>
      <c r="G18" s="3">
        <v>3325665365</v>
      </c>
      <c r="H18" s="114">
        <v>0</v>
      </c>
    </row>
    <row r="19" spans="1:8" ht="12.75">
      <c r="A19" s="49"/>
      <c r="B19" s="113">
        <v>2000</v>
      </c>
      <c r="C19" s="116">
        <v>1495584985</v>
      </c>
      <c r="D19" s="116">
        <v>1100140248</v>
      </c>
      <c r="E19" s="116">
        <v>839904048</v>
      </c>
      <c r="F19" s="115">
        <v>0</v>
      </c>
      <c r="G19" s="3">
        <v>3435629281</v>
      </c>
      <c r="H19" s="114">
        <v>0</v>
      </c>
    </row>
    <row r="20" spans="1:8" ht="12.75">
      <c r="A20" s="49"/>
      <c r="B20" s="113">
        <v>2001</v>
      </c>
      <c r="C20" s="116">
        <v>1437218805</v>
      </c>
      <c r="D20" s="116">
        <v>1353545717.59999</v>
      </c>
      <c r="E20" s="116">
        <v>851034121</v>
      </c>
      <c r="F20" s="115">
        <v>0</v>
      </c>
      <c r="G20" s="3">
        <v>3435629281</v>
      </c>
      <c r="H20" s="114">
        <v>0</v>
      </c>
    </row>
    <row r="21" spans="1:8" ht="12.75">
      <c r="A21" s="49"/>
      <c r="B21" s="113">
        <v>2002</v>
      </c>
      <c r="C21" s="116">
        <v>1476872679</v>
      </c>
      <c r="D21" s="116">
        <v>1688525889</v>
      </c>
      <c r="E21" s="116">
        <v>869103587</v>
      </c>
      <c r="F21" s="115">
        <v>0</v>
      </c>
      <c r="G21" s="3"/>
      <c r="H21" s="114"/>
    </row>
    <row r="22" spans="1:10" ht="12.75">
      <c r="A22" s="49"/>
      <c r="C22" s="116"/>
      <c r="D22" s="116"/>
      <c r="E22" s="116"/>
      <c r="F22" s="115"/>
      <c r="H22" s="114"/>
      <c r="J22" s="117"/>
    </row>
    <row r="23" spans="1:10" ht="12.75">
      <c r="A23" s="49" t="s">
        <v>9</v>
      </c>
      <c r="B23" s="113">
        <v>1988</v>
      </c>
      <c r="C23" s="116">
        <v>108194556</v>
      </c>
      <c r="D23" s="116">
        <v>146027211</v>
      </c>
      <c r="E23" s="116">
        <v>165500532</v>
      </c>
      <c r="F23" s="115">
        <v>70708094</v>
      </c>
      <c r="G23" s="3">
        <v>490430393</v>
      </c>
      <c r="H23" s="114">
        <v>0</v>
      </c>
      <c r="J23" s="117"/>
    </row>
    <row r="24" spans="1:10" ht="12.75">
      <c r="A24" s="49"/>
      <c r="B24" s="113">
        <v>1989</v>
      </c>
      <c r="C24" s="116">
        <v>98720606</v>
      </c>
      <c r="D24" s="116">
        <v>80620637</v>
      </c>
      <c r="E24" s="116">
        <v>199478149</v>
      </c>
      <c r="F24" s="115">
        <v>133807535</v>
      </c>
      <c r="G24" s="3">
        <v>512626927</v>
      </c>
      <c r="H24" s="114">
        <v>0</v>
      </c>
      <c r="J24" s="117"/>
    </row>
    <row r="25" spans="1:10" ht="12.75">
      <c r="A25" s="49"/>
      <c r="B25" s="113">
        <v>1990</v>
      </c>
      <c r="C25" s="116">
        <v>105521489</v>
      </c>
      <c r="D25" s="116">
        <v>82639779.12</v>
      </c>
      <c r="E25" s="116">
        <v>211313179</v>
      </c>
      <c r="F25" s="115">
        <v>58817866</v>
      </c>
      <c r="G25" s="3">
        <v>458292313.12</v>
      </c>
      <c r="H25" s="114">
        <v>0</v>
      </c>
      <c r="J25" s="117"/>
    </row>
    <row r="26" spans="1:10" ht="12.75">
      <c r="A26" s="49"/>
      <c r="B26" s="113">
        <v>1991</v>
      </c>
      <c r="C26" s="116">
        <v>117021644</v>
      </c>
      <c r="D26" s="116">
        <v>74559241</v>
      </c>
      <c r="E26" s="116">
        <v>242267271</v>
      </c>
      <c r="F26" s="115">
        <v>71511693</v>
      </c>
      <c r="G26" s="3">
        <v>505359849</v>
      </c>
      <c r="H26" s="114">
        <v>0</v>
      </c>
      <c r="J26" s="117"/>
    </row>
    <row r="27" spans="1:10" ht="12.75">
      <c r="A27" s="49"/>
      <c r="B27" s="113">
        <v>1992</v>
      </c>
      <c r="C27" s="116">
        <v>118894951</v>
      </c>
      <c r="D27" s="116">
        <v>63469976.88</v>
      </c>
      <c r="E27" s="116">
        <v>195289258</v>
      </c>
      <c r="F27" s="115">
        <v>65045346</v>
      </c>
      <c r="G27" s="3">
        <v>442699531.88</v>
      </c>
      <c r="H27" s="114">
        <v>0</v>
      </c>
      <c r="J27" s="117"/>
    </row>
    <row r="28" spans="1:10" ht="12.75">
      <c r="A28" s="49"/>
      <c r="B28" s="113">
        <v>1993</v>
      </c>
      <c r="C28" s="116">
        <v>124823759</v>
      </c>
      <c r="D28" s="116">
        <v>54607616</v>
      </c>
      <c r="E28" s="116">
        <v>242415660</v>
      </c>
      <c r="F28" s="115">
        <v>72723507</v>
      </c>
      <c r="G28" s="3">
        <v>494570542</v>
      </c>
      <c r="H28" s="114">
        <v>0</v>
      </c>
      <c r="J28" s="117"/>
    </row>
    <row r="29" spans="1:10" ht="12.75">
      <c r="A29" s="49"/>
      <c r="B29" s="113">
        <v>1994</v>
      </c>
      <c r="C29" s="116">
        <v>132580495</v>
      </c>
      <c r="D29" s="116">
        <v>69155054</v>
      </c>
      <c r="E29" s="116">
        <v>259965547</v>
      </c>
      <c r="F29" s="115">
        <v>56724285</v>
      </c>
      <c r="G29" s="3">
        <v>518425381</v>
      </c>
      <c r="H29" s="114">
        <v>0</v>
      </c>
      <c r="J29" s="117"/>
    </row>
    <row r="30" spans="1:10" ht="12.75">
      <c r="A30" s="49"/>
      <c r="B30" s="113">
        <v>1995</v>
      </c>
      <c r="C30" s="116">
        <v>136692524</v>
      </c>
      <c r="D30" s="116">
        <v>71601082</v>
      </c>
      <c r="E30" s="116">
        <v>265469085</v>
      </c>
      <c r="F30" s="115">
        <v>49273564</v>
      </c>
      <c r="G30" s="3">
        <v>523036255</v>
      </c>
      <c r="H30" s="114">
        <v>0</v>
      </c>
      <c r="J30" s="117"/>
    </row>
    <row r="31" spans="1:10" ht="12.75">
      <c r="A31" s="49"/>
      <c r="B31" s="113">
        <v>1996</v>
      </c>
      <c r="C31" s="116">
        <v>124780376</v>
      </c>
      <c r="D31" s="116">
        <v>45704264</v>
      </c>
      <c r="E31" s="116">
        <v>270885227</v>
      </c>
      <c r="F31" s="115">
        <v>40384762</v>
      </c>
      <c r="G31" s="3">
        <v>481754629</v>
      </c>
      <c r="H31" s="114">
        <v>0</v>
      </c>
      <c r="J31" s="117"/>
    </row>
    <row r="32" spans="1:10" ht="12.75">
      <c r="A32" s="49"/>
      <c r="B32" s="113">
        <v>1997</v>
      </c>
      <c r="C32" s="116">
        <v>125738063</v>
      </c>
      <c r="D32" s="116">
        <v>66860564</v>
      </c>
      <c r="E32" s="116">
        <v>191985698</v>
      </c>
      <c r="F32" s="115">
        <v>61100032</v>
      </c>
      <c r="G32" s="3">
        <v>445684357</v>
      </c>
      <c r="H32" s="114">
        <v>0</v>
      </c>
      <c r="J32" s="117"/>
    </row>
    <row r="33" spans="1:10" ht="12.75">
      <c r="A33" s="49"/>
      <c r="B33" s="113">
        <v>1998</v>
      </c>
      <c r="C33" s="116">
        <v>123945958</v>
      </c>
      <c r="D33" s="116">
        <v>59588328</v>
      </c>
      <c r="E33" s="116">
        <v>132772524</v>
      </c>
      <c r="F33" s="115">
        <v>42355593</v>
      </c>
      <c r="G33" s="3">
        <v>358662403</v>
      </c>
      <c r="H33" s="114">
        <v>0</v>
      </c>
      <c r="J33" s="117"/>
    </row>
    <row r="34" spans="1:10" ht="12.75">
      <c r="A34" s="49"/>
      <c r="B34" s="113">
        <v>1999</v>
      </c>
      <c r="C34" s="116">
        <v>131820177</v>
      </c>
      <c r="D34" s="116">
        <v>83350395</v>
      </c>
      <c r="E34" s="116">
        <v>140227309</v>
      </c>
      <c r="F34" s="115">
        <v>42102959</v>
      </c>
      <c r="G34" s="3">
        <v>397500840</v>
      </c>
      <c r="H34" s="114">
        <v>0</v>
      </c>
      <c r="J34" s="117"/>
    </row>
    <row r="35" spans="1:11" ht="12.75">
      <c r="A35" s="49"/>
      <c r="B35" s="113">
        <v>2000</v>
      </c>
      <c r="C35" s="116">
        <v>141314368</v>
      </c>
      <c r="D35" s="116">
        <v>122751017</v>
      </c>
      <c r="E35" s="116">
        <v>158093390</v>
      </c>
      <c r="F35" s="115">
        <v>7989596</v>
      </c>
      <c r="G35" s="3">
        <v>430148371</v>
      </c>
      <c r="H35" s="114">
        <v>14908166</v>
      </c>
      <c r="I35" t="s">
        <v>339</v>
      </c>
      <c r="J35" s="117"/>
      <c r="K35" s="117"/>
    </row>
    <row r="36" spans="1:11" ht="12.75">
      <c r="A36" s="49"/>
      <c r="B36" s="113">
        <v>2001</v>
      </c>
      <c r="C36" s="116">
        <v>173597642</v>
      </c>
      <c r="D36" s="116">
        <v>116820390</v>
      </c>
      <c r="E36" s="116">
        <v>150122514</v>
      </c>
      <c r="F36" s="115">
        <v>41824400</v>
      </c>
      <c r="G36" s="3"/>
      <c r="H36" s="114">
        <v>5569661</v>
      </c>
      <c r="I36" t="s">
        <v>339</v>
      </c>
      <c r="J36" s="117"/>
      <c r="K36" s="117"/>
    </row>
    <row r="37" spans="1:11" ht="12.75">
      <c r="A37" s="49"/>
      <c r="B37" s="113">
        <v>2002</v>
      </c>
      <c r="C37" s="116">
        <v>193663196</v>
      </c>
      <c r="D37" s="116">
        <v>171296638</v>
      </c>
      <c r="E37" s="116">
        <v>168182313</v>
      </c>
      <c r="F37" s="115">
        <v>15547458</v>
      </c>
      <c r="G37" s="3"/>
      <c r="H37" s="114">
        <v>4906199</v>
      </c>
      <c r="I37" t="s">
        <v>339</v>
      </c>
      <c r="J37" s="117"/>
      <c r="K37" s="117"/>
    </row>
    <row r="38" spans="1:10" ht="12.75">
      <c r="A38" s="49"/>
      <c r="C38" s="116"/>
      <c r="D38" s="116"/>
      <c r="E38" s="116"/>
      <c r="F38" s="115"/>
      <c r="H38" s="114"/>
      <c r="J38" s="117"/>
    </row>
    <row r="39" spans="1:10" ht="12.75">
      <c r="A39" s="49" t="s">
        <v>10</v>
      </c>
      <c r="B39" s="113">
        <v>1988</v>
      </c>
      <c r="C39" s="116">
        <v>688326688</v>
      </c>
      <c r="D39" s="116">
        <v>807437615</v>
      </c>
      <c r="E39" s="116">
        <v>738008373</v>
      </c>
      <c r="F39" s="115">
        <v>0</v>
      </c>
      <c r="G39" s="3">
        <v>2233772676</v>
      </c>
      <c r="H39" s="114">
        <v>0</v>
      </c>
      <c r="J39" s="117"/>
    </row>
    <row r="40" spans="1:10" ht="12.75">
      <c r="A40" s="49"/>
      <c r="B40" s="113">
        <v>1989</v>
      </c>
      <c r="C40" s="116">
        <v>618828696</v>
      </c>
      <c r="D40" s="116">
        <v>902016256</v>
      </c>
      <c r="E40" s="116">
        <v>741844889</v>
      </c>
      <c r="F40" s="115">
        <v>0</v>
      </c>
      <c r="G40" s="3">
        <v>2262689841</v>
      </c>
      <c r="H40" s="114">
        <v>0</v>
      </c>
      <c r="J40" s="117"/>
    </row>
    <row r="41" spans="1:10" ht="12.75">
      <c r="A41" s="49"/>
      <c r="B41" s="113">
        <v>1990</v>
      </c>
      <c r="C41" s="116">
        <v>668078492</v>
      </c>
      <c r="D41" s="116">
        <v>1036854061.56</v>
      </c>
      <c r="E41" s="116">
        <v>759453231</v>
      </c>
      <c r="F41" s="115">
        <v>0</v>
      </c>
      <c r="G41" s="3">
        <v>2464385784.56</v>
      </c>
      <c r="H41" s="114">
        <v>0</v>
      </c>
      <c r="J41" s="117"/>
    </row>
    <row r="42" spans="1:10" ht="12.75">
      <c r="A42" s="49"/>
      <c r="B42" s="113">
        <v>1991</v>
      </c>
      <c r="C42" s="116">
        <v>680516072</v>
      </c>
      <c r="D42" s="116">
        <v>1033819972</v>
      </c>
      <c r="E42" s="116">
        <v>818143873</v>
      </c>
      <c r="F42" s="115">
        <v>0</v>
      </c>
      <c r="G42" s="3">
        <v>2532479917</v>
      </c>
      <c r="H42" s="114">
        <v>0</v>
      </c>
      <c r="J42" s="117"/>
    </row>
    <row r="43" spans="1:10" ht="12.75">
      <c r="A43" s="49"/>
      <c r="B43" s="113">
        <v>1992</v>
      </c>
      <c r="C43" s="116">
        <v>699190174</v>
      </c>
      <c r="D43" s="116">
        <v>962225506</v>
      </c>
      <c r="E43" s="116">
        <v>888167789</v>
      </c>
      <c r="F43" s="115">
        <v>0</v>
      </c>
      <c r="G43" s="3">
        <v>2549583469</v>
      </c>
      <c r="H43" s="114">
        <v>0</v>
      </c>
      <c r="J43" s="117"/>
    </row>
    <row r="44" spans="1:10" ht="12.75">
      <c r="A44" s="49"/>
      <c r="B44" s="113">
        <v>1993</v>
      </c>
      <c r="C44" s="116">
        <v>769661289</v>
      </c>
      <c r="D44" s="116">
        <v>745520009</v>
      </c>
      <c r="E44" s="116">
        <v>899185814</v>
      </c>
      <c r="F44" s="115">
        <v>0</v>
      </c>
      <c r="G44" s="3">
        <v>2414367112</v>
      </c>
      <c r="H44" s="114">
        <v>0</v>
      </c>
      <c r="J44" s="117"/>
    </row>
    <row r="45" spans="1:10" ht="12.75">
      <c r="A45" s="49"/>
      <c r="B45" s="113">
        <v>1994</v>
      </c>
      <c r="C45" s="116">
        <v>835246733</v>
      </c>
      <c r="D45" s="116">
        <v>1057454156</v>
      </c>
      <c r="E45" s="116">
        <v>947657514</v>
      </c>
      <c r="F45" s="115">
        <v>0</v>
      </c>
      <c r="G45" s="3">
        <v>2840358403</v>
      </c>
      <c r="H45" s="114">
        <v>0</v>
      </c>
      <c r="J45" s="117"/>
    </row>
    <row r="46" spans="1:10" ht="12.75">
      <c r="A46" s="49"/>
      <c r="B46" s="113">
        <v>1995</v>
      </c>
      <c r="C46" s="116">
        <v>904819131</v>
      </c>
      <c r="D46" s="116">
        <v>1101342449</v>
      </c>
      <c r="E46" s="116">
        <v>991282948</v>
      </c>
      <c r="F46" s="115">
        <v>0</v>
      </c>
      <c r="G46" s="3">
        <v>2997444528</v>
      </c>
      <c r="H46" s="114">
        <v>0</v>
      </c>
      <c r="J46" s="117"/>
    </row>
    <row r="47" spans="1:10" ht="12.75">
      <c r="A47" s="49"/>
      <c r="B47" s="113">
        <v>1996</v>
      </c>
      <c r="C47" s="116">
        <v>914872582</v>
      </c>
      <c r="D47" s="116">
        <v>1013791854</v>
      </c>
      <c r="E47" s="116">
        <v>1016208279</v>
      </c>
      <c r="F47" s="115">
        <v>0</v>
      </c>
      <c r="G47" s="3">
        <v>2944872715</v>
      </c>
      <c r="H47" s="114">
        <v>0</v>
      </c>
      <c r="J47" s="117"/>
    </row>
    <row r="48" spans="1:10" ht="12.75">
      <c r="A48" s="49"/>
      <c r="B48" s="113">
        <v>1997</v>
      </c>
      <c r="C48" s="116">
        <v>958535220</v>
      </c>
      <c r="D48" s="116">
        <v>988369329</v>
      </c>
      <c r="E48" s="116">
        <v>1021320576</v>
      </c>
      <c r="F48" s="115">
        <v>0</v>
      </c>
      <c r="G48" s="3">
        <v>2968225125</v>
      </c>
      <c r="H48" s="114">
        <v>0</v>
      </c>
      <c r="J48" s="117"/>
    </row>
    <row r="49" spans="1:10" ht="12.75">
      <c r="A49" s="49"/>
      <c r="B49" s="113">
        <v>1998</v>
      </c>
      <c r="C49" s="116">
        <v>1066565381</v>
      </c>
      <c r="D49" s="116">
        <v>1008731917</v>
      </c>
      <c r="E49" s="116">
        <v>1116492090</v>
      </c>
      <c r="F49" s="115">
        <v>0</v>
      </c>
      <c r="G49" s="3">
        <v>3191789388</v>
      </c>
      <c r="H49" s="114">
        <v>0</v>
      </c>
      <c r="J49" s="117"/>
    </row>
    <row r="50" spans="1:10" ht="12.75">
      <c r="A50" s="49"/>
      <c r="B50" s="113">
        <v>1999</v>
      </c>
      <c r="C50" s="116">
        <v>1009492961</v>
      </c>
      <c r="D50" s="116">
        <v>1359033618</v>
      </c>
      <c r="E50" s="116">
        <v>1211810659</v>
      </c>
      <c r="F50" s="115">
        <v>0</v>
      </c>
      <c r="G50" s="3">
        <v>3580337238</v>
      </c>
      <c r="H50" s="114">
        <v>0</v>
      </c>
      <c r="J50" s="117"/>
    </row>
    <row r="51" spans="1:10" ht="12.75">
      <c r="A51" s="49"/>
      <c r="B51" s="113">
        <v>2000</v>
      </c>
      <c r="C51" s="116">
        <v>1087230956</v>
      </c>
      <c r="D51" s="116">
        <v>1428669305</v>
      </c>
      <c r="E51" s="116">
        <v>1313172243</v>
      </c>
      <c r="F51" s="115">
        <v>0</v>
      </c>
      <c r="G51" s="3">
        <v>3829072504</v>
      </c>
      <c r="H51" s="114">
        <v>0</v>
      </c>
      <c r="J51" s="117"/>
    </row>
    <row r="52" spans="1:10" ht="12.75">
      <c r="A52" s="49"/>
      <c r="B52" s="113">
        <v>2001</v>
      </c>
      <c r="C52" s="116">
        <v>1110962972</v>
      </c>
      <c r="D52" s="116">
        <v>2003768866.47</v>
      </c>
      <c r="E52" s="116">
        <v>1467882791</v>
      </c>
      <c r="F52" s="115">
        <v>0</v>
      </c>
      <c r="G52" s="3"/>
      <c r="H52" s="114">
        <v>0</v>
      </c>
      <c r="J52" s="117"/>
    </row>
    <row r="53" spans="1:10" ht="12.75">
      <c r="A53" s="49"/>
      <c r="B53" s="113">
        <v>2002</v>
      </c>
      <c r="C53" s="116">
        <v>1186595842</v>
      </c>
      <c r="D53" s="116">
        <v>3012431693</v>
      </c>
      <c r="E53" s="116">
        <v>1756613240</v>
      </c>
      <c r="F53" s="115">
        <v>0</v>
      </c>
      <c r="G53" s="3"/>
      <c r="H53" s="114"/>
      <c r="J53" s="117"/>
    </row>
    <row r="54" spans="1:10" ht="12.75">
      <c r="A54" s="49"/>
      <c r="C54" s="116"/>
      <c r="D54" s="116"/>
      <c r="E54" s="116"/>
      <c r="F54" s="115"/>
      <c r="H54" s="114"/>
      <c r="J54" s="117"/>
    </row>
    <row r="55" spans="1:10" ht="12.75">
      <c r="A55" s="49" t="s">
        <v>11</v>
      </c>
      <c r="B55" s="113">
        <v>1988</v>
      </c>
      <c r="C55" s="116">
        <v>403585594</v>
      </c>
      <c r="D55" s="116">
        <v>188657941</v>
      </c>
      <c r="E55" s="116">
        <v>660755540</v>
      </c>
      <c r="F55" s="115">
        <v>89549455</v>
      </c>
      <c r="G55" s="3">
        <v>1342548530</v>
      </c>
      <c r="H55" s="114">
        <v>0</v>
      </c>
      <c r="J55" s="117"/>
    </row>
    <row r="56" spans="1:10" ht="12.75">
      <c r="A56" s="49"/>
      <c r="B56" s="113">
        <v>1989</v>
      </c>
      <c r="C56" s="116">
        <v>389097958</v>
      </c>
      <c r="D56" s="116">
        <v>199354598</v>
      </c>
      <c r="E56" s="116">
        <v>716957257</v>
      </c>
      <c r="F56" s="115">
        <v>88768750</v>
      </c>
      <c r="G56" s="3">
        <v>1394178563</v>
      </c>
      <c r="H56" s="114">
        <v>0</v>
      </c>
      <c r="J56" s="117"/>
    </row>
    <row r="57" spans="1:10" ht="12.75">
      <c r="A57" s="49"/>
      <c r="B57" s="113">
        <v>1990</v>
      </c>
      <c r="C57" s="116">
        <v>401230229</v>
      </c>
      <c r="D57" s="116">
        <v>224050808.16</v>
      </c>
      <c r="E57" s="116">
        <v>791102524</v>
      </c>
      <c r="F57" s="115">
        <v>83347994</v>
      </c>
      <c r="G57" s="3">
        <v>1499731555.1599998</v>
      </c>
      <c r="H57" s="114">
        <v>0</v>
      </c>
      <c r="J57" s="117"/>
    </row>
    <row r="58" spans="1:10" ht="12.75">
      <c r="A58" s="49"/>
      <c r="B58" s="113">
        <v>1991</v>
      </c>
      <c r="C58" s="116">
        <v>477470898</v>
      </c>
      <c r="D58" s="116">
        <v>200132968</v>
      </c>
      <c r="E58" s="116">
        <v>820348714</v>
      </c>
      <c r="F58" s="115">
        <v>116564832</v>
      </c>
      <c r="G58" s="3">
        <v>1614517412</v>
      </c>
      <c r="H58" s="114">
        <v>0</v>
      </c>
      <c r="J58" s="117"/>
    </row>
    <row r="59" spans="1:10" ht="12.75">
      <c r="A59" s="49"/>
      <c r="B59" s="113">
        <v>1992</v>
      </c>
      <c r="C59" s="116">
        <v>519815865</v>
      </c>
      <c r="D59" s="116">
        <v>256497944.8</v>
      </c>
      <c r="E59" s="116">
        <v>870503940</v>
      </c>
      <c r="F59" s="115">
        <v>97100599</v>
      </c>
      <c r="G59" s="3">
        <v>1743918348.8</v>
      </c>
      <c r="H59" s="114">
        <v>0</v>
      </c>
      <c r="J59" s="117"/>
    </row>
    <row r="60" spans="1:10" ht="12.75">
      <c r="A60" s="49"/>
      <c r="B60" s="113">
        <v>1993</v>
      </c>
      <c r="C60" s="116">
        <v>538560400</v>
      </c>
      <c r="D60" s="116">
        <v>202989051</v>
      </c>
      <c r="E60" s="116">
        <v>934145868</v>
      </c>
      <c r="F60" s="115">
        <v>101590201</v>
      </c>
      <c r="G60" s="3">
        <v>1777285520</v>
      </c>
      <c r="H60" s="114">
        <v>0</v>
      </c>
      <c r="J60" s="117"/>
    </row>
    <row r="61" spans="1:10" ht="12.75">
      <c r="A61" s="49"/>
      <c r="B61" s="113">
        <v>1994</v>
      </c>
      <c r="C61" s="116">
        <v>684050813</v>
      </c>
      <c r="D61" s="116">
        <v>270384983</v>
      </c>
      <c r="E61" s="116">
        <v>938798293</v>
      </c>
      <c r="F61" s="115">
        <v>97199515</v>
      </c>
      <c r="G61" s="3">
        <v>1990433604</v>
      </c>
      <c r="H61" s="114">
        <v>0</v>
      </c>
      <c r="J61" s="117"/>
    </row>
    <row r="62" spans="1:10" ht="12.75">
      <c r="A62" s="49"/>
      <c r="B62" s="113">
        <v>1995</v>
      </c>
      <c r="C62" s="116">
        <v>707862793</v>
      </c>
      <c r="D62" s="116">
        <v>264823669</v>
      </c>
      <c r="E62" s="116">
        <v>997473403</v>
      </c>
      <c r="F62" s="115">
        <v>100491974</v>
      </c>
      <c r="G62" s="3">
        <v>2070651839</v>
      </c>
      <c r="H62" s="114">
        <v>0</v>
      </c>
      <c r="J62" s="117"/>
    </row>
    <row r="63" spans="1:10" ht="12.75">
      <c r="A63" s="49"/>
      <c r="B63" s="113">
        <v>1996</v>
      </c>
      <c r="C63" s="116">
        <v>656253210</v>
      </c>
      <c r="D63" s="116">
        <v>260552792</v>
      </c>
      <c r="E63" s="116">
        <v>1015805406</v>
      </c>
      <c r="F63" s="115">
        <v>101852660</v>
      </c>
      <c r="G63" s="3">
        <v>2034464068</v>
      </c>
      <c r="H63" s="114">
        <v>0</v>
      </c>
      <c r="J63" s="117"/>
    </row>
    <row r="64" spans="1:10" ht="12.75">
      <c r="A64" s="49"/>
      <c r="B64" s="113">
        <v>1997</v>
      </c>
      <c r="C64" s="116">
        <v>620263360</v>
      </c>
      <c r="D64" s="116">
        <v>314827473</v>
      </c>
      <c r="E64" s="116">
        <v>986732375</v>
      </c>
      <c r="F64" s="115">
        <v>121341074</v>
      </c>
      <c r="G64" s="3">
        <v>2043164282</v>
      </c>
      <c r="H64" s="114">
        <v>0</v>
      </c>
      <c r="J64" s="117"/>
    </row>
    <row r="65" spans="1:10" ht="12.75">
      <c r="A65" s="49"/>
      <c r="B65" s="113">
        <v>1998</v>
      </c>
      <c r="C65" s="116">
        <v>596902987</v>
      </c>
      <c r="D65" s="116">
        <v>391333115</v>
      </c>
      <c r="E65" s="116">
        <v>991468701</v>
      </c>
      <c r="F65" s="115">
        <v>15368342</v>
      </c>
      <c r="G65" s="3">
        <v>1995073145</v>
      </c>
      <c r="H65" s="114">
        <v>11381553</v>
      </c>
      <c r="I65" t="s">
        <v>339</v>
      </c>
      <c r="J65" s="117"/>
    </row>
    <row r="66" spans="1:10" ht="12.75">
      <c r="A66" s="49"/>
      <c r="B66" s="113">
        <v>1999</v>
      </c>
      <c r="C66" s="116">
        <v>595238824</v>
      </c>
      <c r="D66" s="116">
        <v>564853228</v>
      </c>
      <c r="E66" s="116">
        <v>1080611824</v>
      </c>
      <c r="F66" s="115">
        <v>5046298</v>
      </c>
      <c r="G66" s="3">
        <v>2245750174</v>
      </c>
      <c r="H66" s="114">
        <v>10139684</v>
      </c>
      <c r="I66" t="s">
        <v>339</v>
      </c>
      <c r="J66" s="117"/>
    </row>
    <row r="67" spans="1:10" ht="12.75">
      <c r="A67" s="49"/>
      <c r="B67" s="113">
        <v>2000</v>
      </c>
      <c r="C67" s="116">
        <v>605102651</v>
      </c>
      <c r="D67" s="116">
        <v>450103841</v>
      </c>
      <c r="E67" s="116">
        <v>1155058552</v>
      </c>
      <c r="F67" s="115">
        <v>13020484</v>
      </c>
      <c r="G67" s="3">
        <v>2223285528</v>
      </c>
      <c r="H67" s="114">
        <v>11349582</v>
      </c>
      <c r="I67" t="s">
        <v>339</v>
      </c>
      <c r="J67" s="117"/>
    </row>
    <row r="68" spans="1:10" ht="12.75">
      <c r="A68" s="49"/>
      <c r="B68" s="113">
        <v>2001</v>
      </c>
      <c r="C68" s="116">
        <v>659858807</v>
      </c>
      <c r="D68" s="116">
        <v>649078022.779999</v>
      </c>
      <c r="E68" s="116">
        <v>1304080389</v>
      </c>
      <c r="F68" s="115">
        <v>16444055</v>
      </c>
      <c r="G68" s="3"/>
      <c r="H68" s="114">
        <v>9343242</v>
      </c>
      <c r="I68" t="s">
        <v>339</v>
      </c>
      <c r="J68" s="117"/>
    </row>
    <row r="69" spans="1:10" ht="12.75">
      <c r="A69" s="49"/>
      <c r="B69" s="113">
        <v>2002</v>
      </c>
      <c r="C69" s="116">
        <v>702625994</v>
      </c>
      <c r="D69" s="116">
        <v>946958659</v>
      </c>
      <c r="E69" s="116">
        <v>1393730603</v>
      </c>
      <c r="F69" s="115">
        <v>21180324</v>
      </c>
      <c r="G69" s="3"/>
      <c r="H69" s="114">
        <v>6304586</v>
      </c>
      <c r="I69" t="s">
        <v>339</v>
      </c>
      <c r="J69" s="117"/>
    </row>
    <row r="70" spans="1:10" ht="12.75">
      <c r="A70" s="49"/>
      <c r="C70" s="116"/>
      <c r="D70" s="116"/>
      <c r="E70" s="116"/>
      <c r="F70" s="115"/>
      <c r="H70" s="114"/>
      <c r="J70" s="117"/>
    </row>
    <row r="71" spans="1:10" ht="12.75">
      <c r="A71" s="49" t="s">
        <v>12</v>
      </c>
      <c r="B71" s="113">
        <v>1988</v>
      </c>
      <c r="C71" s="116">
        <v>5869859995</v>
      </c>
      <c r="D71" s="116">
        <v>5645144027</v>
      </c>
      <c r="E71" s="116">
        <v>6136765670</v>
      </c>
      <c r="F71" s="115">
        <v>0</v>
      </c>
      <c r="G71" s="3">
        <v>17651769692</v>
      </c>
      <c r="H71" s="114">
        <v>0</v>
      </c>
      <c r="J71" s="117"/>
    </row>
    <row r="72" spans="1:10" ht="12.75">
      <c r="A72" s="49"/>
      <c r="B72" s="113">
        <v>1989</v>
      </c>
      <c r="C72" s="116">
        <v>5571024545</v>
      </c>
      <c r="D72" s="116">
        <v>6375337792</v>
      </c>
      <c r="E72" s="116">
        <v>6799488909</v>
      </c>
      <c r="F72" s="115">
        <v>0</v>
      </c>
      <c r="G72" s="3">
        <v>18745851246</v>
      </c>
      <c r="H72" s="114">
        <v>0</v>
      </c>
      <c r="J72" s="117"/>
    </row>
    <row r="73" spans="1:10" ht="12.75">
      <c r="A73" s="49"/>
      <c r="B73" s="113">
        <v>1990</v>
      </c>
      <c r="C73" s="116">
        <v>6060907103</v>
      </c>
      <c r="D73" s="116">
        <v>7306550304.72</v>
      </c>
      <c r="E73" s="116">
        <v>6895250045</v>
      </c>
      <c r="F73" s="115">
        <v>0</v>
      </c>
      <c r="G73" s="3">
        <v>20262707452.72</v>
      </c>
      <c r="H73" s="114">
        <v>0</v>
      </c>
      <c r="J73" s="117"/>
    </row>
    <row r="74" spans="1:10" ht="12.75">
      <c r="A74" s="49"/>
      <c r="B74" s="113">
        <v>1991</v>
      </c>
      <c r="C74" s="116">
        <v>6457630456</v>
      </c>
      <c r="D74" s="116">
        <v>6896588577</v>
      </c>
      <c r="E74" s="116">
        <v>6959707145</v>
      </c>
      <c r="F74" s="115">
        <v>0</v>
      </c>
      <c r="G74" s="3">
        <v>20313926178</v>
      </c>
      <c r="H74" s="114">
        <v>0</v>
      </c>
      <c r="J74" s="117"/>
    </row>
    <row r="75" spans="1:10" ht="12.75">
      <c r="A75" s="49"/>
      <c r="B75" s="113">
        <v>1992</v>
      </c>
      <c r="C75" s="116">
        <v>6725017888</v>
      </c>
      <c r="D75" s="116">
        <v>6447826507.68</v>
      </c>
      <c r="E75" s="116">
        <v>6809883831</v>
      </c>
      <c r="F75" s="115">
        <v>0</v>
      </c>
      <c r="G75" s="3">
        <v>19982728226.68</v>
      </c>
      <c r="H75" s="114">
        <v>0</v>
      </c>
      <c r="J75" s="117"/>
    </row>
    <row r="76" spans="1:10" ht="12.75">
      <c r="A76" s="49"/>
      <c r="B76" s="113">
        <v>1993</v>
      </c>
      <c r="C76" s="116">
        <v>6899295248</v>
      </c>
      <c r="D76" s="116">
        <v>6183736809</v>
      </c>
      <c r="E76" s="116">
        <v>6660249179</v>
      </c>
      <c r="F76" s="115">
        <v>0</v>
      </c>
      <c r="G76" s="3">
        <v>19743281236</v>
      </c>
      <c r="H76" s="114">
        <v>0</v>
      </c>
      <c r="J76" s="117"/>
    </row>
    <row r="77" spans="1:10" ht="12.75">
      <c r="A77" s="49"/>
      <c r="B77" s="113">
        <v>1994</v>
      </c>
      <c r="C77" s="116">
        <v>7376932083</v>
      </c>
      <c r="D77" s="116">
        <v>9485826336</v>
      </c>
      <c r="E77" s="116">
        <v>6316933092</v>
      </c>
      <c r="F77" s="115">
        <v>0</v>
      </c>
      <c r="G77" s="3">
        <v>23179691511</v>
      </c>
      <c r="H77" s="114">
        <v>0</v>
      </c>
      <c r="J77" s="117"/>
    </row>
    <row r="78" spans="1:10" ht="12.75">
      <c r="A78" s="49"/>
      <c r="B78" s="113">
        <v>1995</v>
      </c>
      <c r="C78" s="116">
        <v>7579574085</v>
      </c>
      <c r="D78" s="116">
        <v>8704477714</v>
      </c>
      <c r="E78" s="116">
        <v>6233903746</v>
      </c>
      <c r="F78" s="115">
        <v>0</v>
      </c>
      <c r="G78" s="3">
        <v>22517955545</v>
      </c>
      <c r="H78" s="114">
        <v>0</v>
      </c>
      <c r="J78" s="117"/>
    </row>
    <row r="79" spans="1:10" ht="12.75">
      <c r="A79" s="49"/>
      <c r="B79" s="113">
        <v>1996</v>
      </c>
      <c r="C79" s="116">
        <v>7616946775</v>
      </c>
      <c r="D79" s="116">
        <v>7718980446</v>
      </c>
      <c r="E79" s="116">
        <v>6374956738</v>
      </c>
      <c r="F79" s="115">
        <v>0</v>
      </c>
      <c r="G79" s="3">
        <v>21710883959</v>
      </c>
      <c r="H79" s="114">
        <v>0</v>
      </c>
      <c r="J79" s="117"/>
    </row>
    <row r="80" spans="1:10" ht="12.75">
      <c r="A80" s="49"/>
      <c r="B80" s="113">
        <v>1997</v>
      </c>
      <c r="C80" s="116">
        <v>7800798993</v>
      </c>
      <c r="D80" s="116">
        <v>7481076398</v>
      </c>
      <c r="E80" s="116">
        <v>6528123426</v>
      </c>
      <c r="F80" s="115">
        <v>0</v>
      </c>
      <c r="G80" s="3">
        <v>21809998817</v>
      </c>
      <c r="H80" s="114">
        <v>0</v>
      </c>
      <c r="J80" s="117"/>
    </row>
    <row r="81" spans="1:10" ht="12.75">
      <c r="A81" s="49"/>
      <c r="B81" s="113">
        <v>1998</v>
      </c>
      <c r="C81" s="116">
        <v>7766804281</v>
      </c>
      <c r="D81" s="116">
        <v>7004696085</v>
      </c>
      <c r="E81" s="116">
        <v>6543001806</v>
      </c>
      <c r="F81" s="115">
        <v>0</v>
      </c>
      <c r="G81" s="3">
        <v>21314502172</v>
      </c>
      <c r="H81" s="114">
        <v>0</v>
      </c>
      <c r="J81" s="117"/>
    </row>
    <row r="82" spans="1:10" ht="12.75">
      <c r="A82" s="49"/>
      <c r="B82" s="113">
        <v>1999</v>
      </c>
      <c r="C82" s="116">
        <v>7885292351</v>
      </c>
      <c r="D82" s="116">
        <v>9793355153</v>
      </c>
      <c r="E82" s="116">
        <v>6990754845</v>
      </c>
      <c r="F82" s="115">
        <v>0</v>
      </c>
      <c r="G82" s="3">
        <v>24669402349</v>
      </c>
      <c r="H82" s="114">
        <v>0</v>
      </c>
      <c r="J82" s="117"/>
    </row>
    <row r="83" spans="1:10" ht="12.75">
      <c r="A83" s="49"/>
      <c r="B83" s="113">
        <v>2000</v>
      </c>
      <c r="C83" s="116">
        <v>8863491410</v>
      </c>
      <c r="D83" s="116">
        <v>10223112717</v>
      </c>
      <c r="E83" s="116">
        <v>7479315118</v>
      </c>
      <c r="F83" s="115">
        <v>0</v>
      </c>
      <c r="G83" s="3">
        <v>26565919245</v>
      </c>
      <c r="H83" s="114">
        <v>0</v>
      </c>
      <c r="J83" s="117"/>
    </row>
    <row r="84" spans="1:10" ht="12.75">
      <c r="A84" s="49"/>
      <c r="B84" s="113">
        <v>2001</v>
      </c>
      <c r="C84" s="116">
        <v>8612598599</v>
      </c>
      <c r="D84" s="116">
        <v>14092356822</v>
      </c>
      <c r="E84" s="116">
        <v>8100626986</v>
      </c>
      <c r="F84" s="115">
        <v>0</v>
      </c>
      <c r="G84" s="3"/>
      <c r="H84" s="114">
        <v>0</v>
      </c>
      <c r="J84" s="117"/>
    </row>
    <row r="85" spans="1:10" ht="12.75">
      <c r="A85" s="49"/>
      <c r="B85" s="113">
        <v>2002</v>
      </c>
      <c r="C85" s="116">
        <v>9057974748</v>
      </c>
      <c r="D85" s="116">
        <v>18455328942</v>
      </c>
      <c r="E85" s="116">
        <v>8589681968</v>
      </c>
      <c r="F85" s="115">
        <v>0</v>
      </c>
      <c r="G85" s="3"/>
      <c r="H85" s="114"/>
      <c r="J85" s="117"/>
    </row>
    <row r="86" spans="1:10" ht="12.75">
      <c r="A86" s="49"/>
      <c r="C86" s="116"/>
      <c r="D86" s="116"/>
      <c r="E86" s="116"/>
      <c r="F86" s="115"/>
      <c r="H86" s="114"/>
      <c r="J86" s="117"/>
    </row>
    <row r="87" spans="1:10" ht="12.75">
      <c r="A87" s="49" t="s">
        <v>14</v>
      </c>
      <c r="B87" s="113">
        <v>1988</v>
      </c>
      <c r="C87" s="116">
        <v>828881751</v>
      </c>
      <c r="D87" s="116">
        <v>904720795</v>
      </c>
      <c r="E87" s="116">
        <v>722246214</v>
      </c>
      <c r="F87" s="115">
        <v>0</v>
      </c>
      <c r="G87" s="3">
        <v>2455848760</v>
      </c>
      <c r="H87" s="114">
        <v>0</v>
      </c>
      <c r="J87" s="117"/>
    </row>
    <row r="88" spans="1:10" ht="12.75">
      <c r="A88" s="49"/>
      <c r="B88" s="113">
        <v>1989</v>
      </c>
      <c r="C88" s="116">
        <v>755347127</v>
      </c>
      <c r="D88" s="116">
        <v>830367259</v>
      </c>
      <c r="E88" s="116">
        <v>778209288</v>
      </c>
      <c r="F88" s="115">
        <v>0</v>
      </c>
      <c r="G88" s="3">
        <v>2363923674</v>
      </c>
      <c r="H88" s="114">
        <v>0</v>
      </c>
      <c r="J88" s="117"/>
    </row>
    <row r="89" spans="1:10" ht="12.75">
      <c r="A89" s="49"/>
      <c r="B89" s="113">
        <v>1990</v>
      </c>
      <c r="C89" s="116">
        <v>780245914</v>
      </c>
      <c r="D89" s="116">
        <v>904046068.44</v>
      </c>
      <c r="E89" s="116">
        <v>829193863</v>
      </c>
      <c r="F89" s="115">
        <v>0</v>
      </c>
      <c r="G89" s="3">
        <v>2513485845.44</v>
      </c>
      <c r="H89" s="114">
        <v>0</v>
      </c>
      <c r="J89" s="117"/>
    </row>
    <row r="90" spans="1:10" ht="12.75">
      <c r="A90" s="49"/>
      <c r="B90" s="113">
        <v>1991</v>
      </c>
      <c r="C90" s="116">
        <v>853159701</v>
      </c>
      <c r="D90" s="116">
        <v>972231813</v>
      </c>
      <c r="E90" s="116">
        <v>890312886</v>
      </c>
      <c r="F90" s="115">
        <v>0</v>
      </c>
      <c r="G90" s="3">
        <v>2715704400</v>
      </c>
      <c r="H90" s="114">
        <v>0</v>
      </c>
      <c r="J90" s="117"/>
    </row>
    <row r="91" spans="1:10" ht="12.75">
      <c r="A91" s="49"/>
      <c r="B91" s="113">
        <v>1992</v>
      </c>
      <c r="C91" s="116">
        <v>865720501</v>
      </c>
      <c r="D91" s="116">
        <v>838610367.88</v>
      </c>
      <c r="E91" s="116">
        <v>934379767</v>
      </c>
      <c r="F91" s="115">
        <v>0</v>
      </c>
      <c r="G91" s="3">
        <v>2638710635.88</v>
      </c>
      <c r="H91" s="114">
        <v>0</v>
      </c>
      <c r="J91" s="117"/>
    </row>
    <row r="92" spans="1:10" ht="12.75">
      <c r="A92" s="49"/>
      <c r="B92" s="113">
        <v>1993</v>
      </c>
      <c r="C92" s="116">
        <v>963784454</v>
      </c>
      <c r="D92" s="116">
        <v>687758554</v>
      </c>
      <c r="E92" s="116">
        <v>1011110506</v>
      </c>
      <c r="F92" s="115">
        <v>0</v>
      </c>
      <c r="G92" s="3">
        <v>2662653514</v>
      </c>
      <c r="H92" s="114">
        <v>0</v>
      </c>
      <c r="J92" s="117"/>
    </row>
    <row r="93" spans="1:10" ht="12.75">
      <c r="A93" s="49"/>
      <c r="B93" s="113">
        <v>1994</v>
      </c>
      <c r="C93" s="116">
        <v>1030999407</v>
      </c>
      <c r="D93" s="116">
        <v>895579411</v>
      </c>
      <c r="E93" s="116">
        <v>1063105936</v>
      </c>
      <c r="F93" s="115">
        <v>0</v>
      </c>
      <c r="G93" s="3">
        <v>2989684754</v>
      </c>
      <c r="H93" s="114">
        <v>0</v>
      </c>
      <c r="J93" s="117"/>
    </row>
    <row r="94" spans="1:10" ht="12.75">
      <c r="A94" s="49"/>
      <c r="B94" s="113">
        <v>1995</v>
      </c>
      <c r="C94" s="116">
        <v>1105172733</v>
      </c>
      <c r="D94" s="116">
        <v>988485271</v>
      </c>
      <c r="E94" s="116">
        <v>1157687855</v>
      </c>
      <c r="F94" s="115">
        <v>0</v>
      </c>
      <c r="G94" s="3">
        <v>3251345859</v>
      </c>
      <c r="H94" s="114">
        <v>0</v>
      </c>
      <c r="J94" s="117"/>
    </row>
    <row r="95" spans="1:10" ht="12.75">
      <c r="A95" s="49"/>
      <c r="B95" s="113">
        <v>1996</v>
      </c>
      <c r="C95" s="116">
        <v>1140336981</v>
      </c>
      <c r="D95" s="116">
        <v>788299041</v>
      </c>
      <c r="E95" s="116">
        <v>1223491697</v>
      </c>
      <c r="F95" s="115">
        <v>0</v>
      </c>
      <c r="G95" s="3">
        <v>3152127719</v>
      </c>
      <c r="H95" s="114">
        <v>0</v>
      </c>
      <c r="J95" s="117"/>
    </row>
    <row r="96" spans="1:10" ht="12.75">
      <c r="A96" s="49"/>
      <c r="B96" s="113">
        <v>1997</v>
      </c>
      <c r="C96" s="116">
        <v>1161040457</v>
      </c>
      <c r="D96" s="116">
        <v>901641637</v>
      </c>
      <c r="E96" s="116">
        <v>1249027863</v>
      </c>
      <c r="F96" s="115">
        <v>0</v>
      </c>
      <c r="G96" s="3">
        <v>3311709957</v>
      </c>
      <c r="H96" s="114">
        <v>0</v>
      </c>
      <c r="J96" s="117"/>
    </row>
    <row r="97" spans="1:10" ht="12.75">
      <c r="A97" s="49"/>
      <c r="B97" s="113">
        <v>1998</v>
      </c>
      <c r="C97" s="116">
        <v>1187254176</v>
      </c>
      <c r="D97" s="116">
        <v>1117339967</v>
      </c>
      <c r="E97" s="116">
        <v>1284019308</v>
      </c>
      <c r="F97" s="115">
        <v>0</v>
      </c>
      <c r="G97" s="3">
        <v>3588613451</v>
      </c>
      <c r="H97" s="114">
        <v>0</v>
      </c>
      <c r="J97" s="117"/>
    </row>
    <row r="98" spans="1:10" ht="12.75">
      <c r="A98" s="49"/>
      <c r="B98" s="113">
        <v>1999</v>
      </c>
      <c r="C98" s="116">
        <v>1195136849</v>
      </c>
      <c r="D98" s="116">
        <v>1457970263</v>
      </c>
      <c r="E98" s="116">
        <v>1538677636</v>
      </c>
      <c r="F98" s="115">
        <v>0</v>
      </c>
      <c r="G98" s="3">
        <v>4191784748</v>
      </c>
      <c r="H98" s="114">
        <v>0</v>
      </c>
      <c r="J98" s="117"/>
    </row>
    <row r="99" spans="1:10" ht="12.75">
      <c r="A99" s="49"/>
      <c r="B99" s="113">
        <v>2000</v>
      </c>
      <c r="C99" s="116">
        <v>1532738790</v>
      </c>
      <c r="D99" s="116">
        <v>1252265769</v>
      </c>
      <c r="E99" s="116">
        <v>1661069947</v>
      </c>
      <c r="F99" s="115">
        <v>0</v>
      </c>
      <c r="G99" s="3">
        <v>4446074506</v>
      </c>
      <c r="H99" s="114">
        <v>0</v>
      </c>
      <c r="J99" s="117"/>
    </row>
    <row r="100" spans="1:10" ht="12.75">
      <c r="A100" s="49"/>
      <c r="B100" s="113">
        <v>2001</v>
      </c>
      <c r="C100" s="116">
        <v>1239300879</v>
      </c>
      <c r="D100" s="116">
        <v>1652794944</v>
      </c>
      <c r="E100" s="116">
        <v>1840536638</v>
      </c>
      <c r="F100" s="115">
        <v>0</v>
      </c>
      <c r="G100" s="3"/>
      <c r="H100" s="114">
        <v>0</v>
      </c>
      <c r="J100" s="117"/>
    </row>
    <row r="101" spans="1:10" ht="12.75">
      <c r="A101" s="49"/>
      <c r="B101" s="113">
        <v>2002</v>
      </c>
      <c r="C101" s="116">
        <v>1304495820</v>
      </c>
      <c r="D101" s="116">
        <v>2245509671</v>
      </c>
      <c r="E101" s="116">
        <v>1853776788</v>
      </c>
      <c r="F101" s="115">
        <v>0</v>
      </c>
      <c r="G101" s="3"/>
      <c r="H101" s="114"/>
      <c r="J101" s="117"/>
    </row>
    <row r="102" spans="1:10" ht="12.75">
      <c r="A102" s="49"/>
      <c r="C102" s="116"/>
      <c r="D102" s="116"/>
      <c r="E102" s="116"/>
      <c r="F102" s="115"/>
      <c r="H102" s="114"/>
      <c r="J102" s="117"/>
    </row>
    <row r="103" spans="1:10" ht="12.75">
      <c r="A103" s="49" t="s">
        <v>15</v>
      </c>
      <c r="B103" s="113">
        <v>1988</v>
      </c>
      <c r="C103" s="116">
        <v>1088101087</v>
      </c>
      <c r="D103" s="116">
        <v>814138809</v>
      </c>
      <c r="E103" s="116">
        <v>2007923266</v>
      </c>
      <c r="F103" s="115">
        <v>1056248596</v>
      </c>
      <c r="G103" s="3">
        <v>4966411758</v>
      </c>
      <c r="H103" s="114">
        <v>0</v>
      </c>
      <c r="J103" s="117"/>
    </row>
    <row r="104" spans="1:10" ht="12.75">
      <c r="A104" s="49"/>
      <c r="B104" s="113">
        <v>1989</v>
      </c>
      <c r="C104" s="116">
        <v>1150185716</v>
      </c>
      <c r="D104" s="116">
        <v>924054498</v>
      </c>
      <c r="E104" s="116">
        <v>2357785708</v>
      </c>
      <c r="F104" s="115">
        <v>917855756</v>
      </c>
      <c r="G104" s="3">
        <v>5349881678</v>
      </c>
      <c r="H104" s="114">
        <v>0</v>
      </c>
      <c r="J104" s="117"/>
    </row>
    <row r="105" spans="1:10" ht="12.75">
      <c r="A105" s="49"/>
      <c r="B105" s="113">
        <v>1990</v>
      </c>
      <c r="C105" s="116">
        <v>1224476571</v>
      </c>
      <c r="D105" s="116">
        <v>1396613823.24</v>
      </c>
      <c r="E105" s="116">
        <v>2605274310</v>
      </c>
      <c r="F105" s="115">
        <v>904765983</v>
      </c>
      <c r="G105" s="3">
        <v>6131130687.24</v>
      </c>
      <c r="H105" s="114">
        <v>0</v>
      </c>
      <c r="J105" s="117"/>
    </row>
    <row r="106" spans="1:10" ht="12.75">
      <c r="A106" s="49"/>
      <c r="B106" s="113">
        <v>1991</v>
      </c>
      <c r="C106" s="116">
        <v>1259496517</v>
      </c>
      <c r="D106" s="116">
        <v>868623997</v>
      </c>
      <c r="E106" s="116">
        <v>2080101981</v>
      </c>
      <c r="F106" s="115">
        <v>798555349</v>
      </c>
      <c r="G106" s="3">
        <v>5006777844</v>
      </c>
      <c r="H106" s="114">
        <v>0</v>
      </c>
      <c r="J106" s="117"/>
    </row>
    <row r="107" spans="1:10" ht="12.75">
      <c r="A107" s="49"/>
      <c r="B107" s="113">
        <v>1992</v>
      </c>
      <c r="C107" s="116">
        <v>1263353236</v>
      </c>
      <c r="D107" s="116">
        <v>1013246298.2</v>
      </c>
      <c r="E107" s="116">
        <v>1900074462</v>
      </c>
      <c r="F107" s="115">
        <v>620598543</v>
      </c>
      <c r="G107" s="3">
        <v>4797272539.2</v>
      </c>
      <c r="H107" s="114">
        <v>0</v>
      </c>
      <c r="J107" s="117"/>
    </row>
    <row r="108" spans="1:10" ht="12.75">
      <c r="A108" s="49"/>
      <c r="B108" s="113">
        <v>1993</v>
      </c>
      <c r="C108" s="116">
        <v>1379972689</v>
      </c>
      <c r="D108" s="116">
        <v>802506092</v>
      </c>
      <c r="E108" s="116">
        <v>1763174845</v>
      </c>
      <c r="F108" s="115">
        <v>537714964</v>
      </c>
      <c r="G108" s="3">
        <v>4483368590</v>
      </c>
      <c r="H108" s="114">
        <v>0</v>
      </c>
      <c r="J108" s="117"/>
    </row>
    <row r="109" spans="1:10" ht="12.75">
      <c r="A109" s="49"/>
      <c r="B109" s="113">
        <v>1994</v>
      </c>
      <c r="C109" s="116">
        <v>1601094600</v>
      </c>
      <c r="D109" s="116">
        <v>1467073952</v>
      </c>
      <c r="E109" s="116">
        <v>1752533368</v>
      </c>
      <c r="F109" s="115">
        <v>1773874230</v>
      </c>
      <c r="G109" s="3">
        <v>6594576150</v>
      </c>
      <c r="H109" s="114">
        <v>0</v>
      </c>
      <c r="J109" s="117"/>
    </row>
    <row r="110" spans="1:10" ht="12.75">
      <c r="A110" s="49"/>
      <c r="B110" s="113">
        <v>1995</v>
      </c>
      <c r="C110" s="116">
        <v>1584649056</v>
      </c>
      <c r="D110" s="116">
        <v>1600898074</v>
      </c>
      <c r="E110" s="116">
        <v>2067627222</v>
      </c>
      <c r="F110" s="115">
        <v>671136066</v>
      </c>
      <c r="G110" s="3">
        <v>5924310418</v>
      </c>
      <c r="H110" s="114">
        <v>0</v>
      </c>
      <c r="J110" s="117"/>
    </row>
    <row r="111" spans="1:10" ht="12.75">
      <c r="A111" s="49"/>
      <c r="B111" s="113">
        <v>1996</v>
      </c>
      <c r="C111" s="116">
        <v>1638095187</v>
      </c>
      <c r="D111" s="116">
        <v>1215287036</v>
      </c>
      <c r="E111" s="116">
        <v>1635755629</v>
      </c>
      <c r="F111" s="115">
        <v>520507398</v>
      </c>
      <c r="G111" s="3">
        <v>5009645250</v>
      </c>
      <c r="H111" s="114">
        <v>0</v>
      </c>
      <c r="J111" s="117"/>
    </row>
    <row r="112" spans="1:10" ht="12.75">
      <c r="A112" s="49"/>
      <c r="B112" s="113">
        <v>1997</v>
      </c>
      <c r="C112" s="116">
        <v>1550476848</v>
      </c>
      <c r="D112" s="116">
        <v>1517374403</v>
      </c>
      <c r="E112" s="116">
        <v>1343566612</v>
      </c>
      <c r="F112" s="115">
        <v>473221338</v>
      </c>
      <c r="G112" s="3">
        <v>4884639201</v>
      </c>
      <c r="H112" s="114">
        <v>0</v>
      </c>
      <c r="J112" s="117"/>
    </row>
    <row r="113" spans="1:10" ht="12.75">
      <c r="A113" s="49"/>
      <c r="B113" s="113">
        <v>1998</v>
      </c>
      <c r="C113" s="116">
        <v>1718180622</v>
      </c>
      <c r="D113" s="116">
        <v>1306572294</v>
      </c>
      <c r="E113" s="116">
        <v>1663892131</v>
      </c>
      <c r="F113" s="115">
        <v>-24492761</v>
      </c>
      <c r="G113" s="3">
        <v>4664152286</v>
      </c>
      <c r="H113" s="114">
        <v>0</v>
      </c>
      <c r="J113" s="117"/>
    </row>
    <row r="114" spans="1:10" ht="12.75">
      <c r="A114" s="49"/>
      <c r="B114" s="113">
        <v>1999</v>
      </c>
      <c r="C114" s="116">
        <v>1598661952</v>
      </c>
      <c r="D114" s="116">
        <v>1852264435</v>
      </c>
      <c r="E114" s="116">
        <v>1816115978</v>
      </c>
      <c r="F114" s="115">
        <v>691544953</v>
      </c>
      <c r="G114" s="3">
        <v>5958587318</v>
      </c>
      <c r="H114" s="114">
        <v>0</v>
      </c>
      <c r="J114" s="117"/>
    </row>
    <row r="115" spans="1:10" ht="12.75">
      <c r="A115" s="49"/>
      <c r="B115" s="113">
        <v>2000</v>
      </c>
      <c r="C115" s="116">
        <v>1694456096</v>
      </c>
      <c r="D115" s="116">
        <v>2293919836</v>
      </c>
      <c r="E115" s="116">
        <v>1960756971</v>
      </c>
      <c r="F115" s="115">
        <v>568895089</v>
      </c>
      <c r="G115" s="3">
        <v>6518027992</v>
      </c>
      <c r="H115" s="114">
        <v>0</v>
      </c>
      <c r="J115" s="117"/>
    </row>
    <row r="116" spans="1:10" ht="12.75">
      <c r="A116" s="49"/>
      <c r="B116" s="113">
        <v>2001</v>
      </c>
      <c r="C116" s="116">
        <v>1648001680</v>
      </c>
      <c r="D116" s="116">
        <v>3469628636</v>
      </c>
      <c r="E116" s="116">
        <v>2062471090</v>
      </c>
      <c r="F116" s="115">
        <v>473081692</v>
      </c>
      <c r="G116" s="3"/>
      <c r="H116" s="114">
        <v>24602649</v>
      </c>
      <c r="I116" t="s">
        <v>339</v>
      </c>
      <c r="J116" s="117"/>
    </row>
    <row r="117" spans="1:10" ht="12.75">
      <c r="A117" s="49"/>
      <c r="B117" s="113">
        <v>2002</v>
      </c>
      <c r="C117" s="116">
        <v>1659039792</v>
      </c>
      <c r="D117" s="116">
        <v>4956566466</v>
      </c>
      <c r="E117" s="116">
        <v>2245740057</v>
      </c>
      <c r="F117" s="115">
        <v>166919546</v>
      </c>
      <c r="G117" s="3"/>
      <c r="H117" s="114">
        <v>17400336</v>
      </c>
      <c r="I117" t="s">
        <v>339</v>
      </c>
      <c r="J117" s="117"/>
    </row>
    <row r="118" spans="1:10" ht="12.75">
      <c r="A118" s="49"/>
      <c r="B118" s="113" t="s">
        <v>0</v>
      </c>
      <c r="C118" s="116"/>
      <c r="D118" s="116"/>
      <c r="E118" s="116"/>
      <c r="F118" s="115"/>
      <c r="H118" s="114"/>
      <c r="J118" s="117"/>
    </row>
    <row r="119" spans="1:10" ht="12.75">
      <c r="A119" s="49" t="s">
        <v>17</v>
      </c>
      <c r="B119" s="113">
        <v>1988</v>
      </c>
      <c r="C119" s="116">
        <v>268677160</v>
      </c>
      <c r="D119" s="116">
        <v>200351054</v>
      </c>
      <c r="E119" s="116">
        <v>123852673</v>
      </c>
      <c r="F119" s="115">
        <v>0</v>
      </c>
      <c r="G119" s="3">
        <v>592880887</v>
      </c>
      <c r="H119" s="114">
        <v>0</v>
      </c>
      <c r="J119" s="117"/>
    </row>
    <row r="120" spans="1:10" ht="12.75">
      <c r="A120" s="49"/>
      <c r="B120" s="113">
        <v>1989</v>
      </c>
      <c r="C120" s="116">
        <v>294024103</v>
      </c>
      <c r="D120" s="116">
        <v>277245305</v>
      </c>
      <c r="E120" s="116">
        <v>147063120</v>
      </c>
      <c r="F120" s="115">
        <v>0</v>
      </c>
      <c r="G120" s="3">
        <v>718332528</v>
      </c>
      <c r="H120" s="114">
        <v>0</v>
      </c>
      <c r="J120" s="117"/>
    </row>
    <row r="121" spans="1:10" ht="12.75">
      <c r="A121" s="49"/>
      <c r="B121" s="113">
        <v>1990</v>
      </c>
      <c r="C121" s="116">
        <v>279345372</v>
      </c>
      <c r="D121" s="116">
        <v>428678578.8</v>
      </c>
      <c r="E121" s="116">
        <v>159149269</v>
      </c>
      <c r="F121" s="115">
        <v>0</v>
      </c>
      <c r="G121" s="3">
        <v>867173219.8</v>
      </c>
      <c r="H121" s="114">
        <v>0</v>
      </c>
      <c r="J121" s="117"/>
    </row>
    <row r="122" spans="1:10" ht="12.75">
      <c r="A122" s="49"/>
      <c r="B122" s="113">
        <v>1991</v>
      </c>
      <c r="C122" s="116">
        <v>251924669</v>
      </c>
      <c r="D122" s="116">
        <v>152105063</v>
      </c>
      <c r="E122" s="116">
        <v>167312321</v>
      </c>
      <c r="F122" s="115">
        <v>95930921</v>
      </c>
      <c r="G122" s="3">
        <v>667272974</v>
      </c>
      <c r="H122" s="114">
        <v>0</v>
      </c>
      <c r="J122" s="117"/>
    </row>
    <row r="123" spans="1:10" ht="12.75">
      <c r="A123" s="49"/>
      <c r="B123" s="113">
        <v>1992</v>
      </c>
      <c r="C123" s="116">
        <v>300680060</v>
      </c>
      <c r="D123" s="116">
        <v>166194571.36</v>
      </c>
      <c r="E123" s="116">
        <v>179825527</v>
      </c>
      <c r="F123" s="115">
        <v>119591410</v>
      </c>
      <c r="G123" s="3">
        <v>766291568.36</v>
      </c>
      <c r="H123" s="114">
        <v>0</v>
      </c>
      <c r="J123" s="117"/>
    </row>
    <row r="124" spans="1:10" ht="12.75">
      <c r="A124" s="49"/>
      <c r="B124" s="113">
        <v>1993</v>
      </c>
      <c r="C124" s="116">
        <v>319455282</v>
      </c>
      <c r="D124" s="116">
        <v>168982760</v>
      </c>
      <c r="E124" s="116">
        <v>198654435</v>
      </c>
      <c r="F124" s="115">
        <v>78806194</v>
      </c>
      <c r="G124" s="3">
        <v>765898671</v>
      </c>
      <c r="H124" s="114">
        <v>0</v>
      </c>
      <c r="J124" s="117"/>
    </row>
    <row r="125" spans="1:10" ht="12.75">
      <c r="A125" s="49"/>
      <c r="B125" s="113">
        <v>1994</v>
      </c>
      <c r="C125" s="116">
        <v>428382476</v>
      </c>
      <c r="D125" s="116">
        <v>523220061</v>
      </c>
      <c r="E125" s="116">
        <v>205453787</v>
      </c>
      <c r="F125" s="115">
        <v>213997835</v>
      </c>
      <c r="G125" s="3">
        <v>1371054159</v>
      </c>
      <c r="H125" s="114">
        <v>0</v>
      </c>
      <c r="J125" s="117"/>
    </row>
    <row r="126" spans="1:10" ht="12.75">
      <c r="A126" s="49"/>
      <c r="B126" s="113">
        <v>1995</v>
      </c>
      <c r="C126" s="116">
        <v>661567700</v>
      </c>
      <c r="D126" s="116">
        <v>708830689</v>
      </c>
      <c r="E126" s="116">
        <v>212484286</v>
      </c>
      <c r="F126" s="115">
        <v>82769667</v>
      </c>
      <c r="G126" s="3">
        <v>1665652342</v>
      </c>
      <c r="H126" s="114">
        <v>0</v>
      </c>
      <c r="J126" s="117"/>
    </row>
    <row r="127" spans="1:10" ht="12.75">
      <c r="A127" s="49"/>
      <c r="B127" s="113">
        <v>1996</v>
      </c>
      <c r="C127" s="116">
        <v>549255118</v>
      </c>
      <c r="D127" s="116">
        <v>655937573</v>
      </c>
      <c r="E127" s="116">
        <v>224620626</v>
      </c>
      <c r="F127" s="115">
        <v>41489322</v>
      </c>
      <c r="G127" s="3">
        <v>1471302639</v>
      </c>
      <c r="H127" s="114">
        <v>0</v>
      </c>
      <c r="J127" s="117"/>
    </row>
    <row r="128" spans="1:10" ht="12.75">
      <c r="A128" s="49"/>
      <c r="B128" s="113">
        <v>1997</v>
      </c>
      <c r="C128" s="116">
        <v>537212842</v>
      </c>
      <c r="D128" s="116">
        <v>630683634</v>
      </c>
      <c r="E128" s="116">
        <v>224519103</v>
      </c>
      <c r="F128" s="115">
        <v>110664993</v>
      </c>
      <c r="G128" s="3">
        <v>1503080572</v>
      </c>
      <c r="H128" s="114">
        <v>0</v>
      </c>
      <c r="J128" s="117"/>
    </row>
    <row r="129" spans="1:10" ht="12.75">
      <c r="A129" s="49"/>
      <c r="B129" s="113">
        <v>1998</v>
      </c>
      <c r="C129" s="116">
        <v>819860827</v>
      </c>
      <c r="D129" s="116">
        <v>925457335</v>
      </c>
      <c r="E129" s="116">
        <v>248690733</v>
      </c>
      <c r="F129" s="115">
        <v>78513421</v>
      </c>
      <c r="G129" s="3">
        <v>2072522316</v>
      </c>
      <c r="H129" s="114">
        <v>10180962</v>
      </c>
      <c r="I129" t="s">
        <v>339</v>
      </c>
      <c r="J129" s="117"/>
    </row>
    <row r="130" spans="1:10" ht="12.75">
      <c r="A130" s="49"/>
      <c r="B130" s="113">
        <v>1999</v>
      </c>
      <c r="C130" s="116">
        <v>754883179</v>
      </c>
      <c r="D130" s="116">
        <v>676625661</v>
      </c>
      <c r="E130" s="116">
        <v>262311238</v>
      </c>
      <c r="F130" s="115">
        <v>41695890</v>
      </c>
      <c r="G130" s="3">
        <v>1735515968</v>
      </c>
      <c r="H130" s="114">
        <v>32717798</v>
      </c>
      <c r="I130" t="s">
        <v>339</v>
      </c>
      <c r="J130" s="117"/>
    </row>
    <row r="131" spans="1:10" ht="12.75">
      <c r="A131" s="49"/>
      <c r="B131" s="113">
        <v>2000</v>
      </c>
      <c r="C131" s="116">
        <v>902167421</v>
      </c>
      <c r="D131" s="116">
        <v>807627348</v>
      </c>
      <c r="E131" s="116">
        <v>279902759</v>
      </c>
      <c r="F131" s="115">
        <v>55021022</v>
      </c>
      <c r="G131" s="3">
        <v>2044718550</v>
      </c>
      <c r="H131" s="114">
        <v>15471277</v>
      </c>
      <c r="I131" t="s">
        <v>339</v>
      </c>
      <c r="J131" s="117"/>
    </row>
    <row r="132" spans="1:10" ht="12.75">
      <c r="A132" s="49"/>
      <c r="B132" s="113">
        <v>2001</v>
      </c>
      <c r="C132" s="116">
        <v>902534951</v>
      </c>
      <c r="D132" s="116">
        <v>917437538.009999</v>
      </c>
      <c r="E132" s="116">
        <v>321097608</v>
      </c>
      <c r="F132" s="115">
        <v>503753044</v>
      </c>
      <c r="G132" s="3"/>
      <c r="H132" s="114">
        <v>877471</v>
      </c>
      <c r="I132" t="s">
        <v>339</v>
      </c>
      <c r="J132" s="117"/>
    </row>
    <row r="133" spans="1:10" ht="12.75">
      <c r="A133" s="49"/>
      <c r="B133" s="113">
        <v>2002</v>
      </c>
      <c r="C133" s="116">
        <v>692500394</v>
      </c>
      <c r="D133" s="116">
        <v>1409947304</v>
      </c>
      <c r="E133" s="116">
        <v>328355457</v>
      </c>
      <c r="F133" s="115">
        <v>31912055</v>
      </c>
      <c r="G133" s="3"/>
      <c r="H133" s="114">
        <v>1343470</v>
      </c>
      <c r="I133" t="s">
        <v>339</v>
      </c>
      <c r="J133" s="117"/>
    </row>
    <row r="134" spans="1:10" ht="12.75">
      <c r="A134" s="49"/>
      <c r="C134" s="116"/>
      <c r="D134" s="116"/>
      <c r="E134" s="116"/>
      <c r="F134" s="115"/>
      <c r="H134" s="114"/>
      <c r="J134" s="117"/>
    </row>
    <row r="135" spans="1:10" ht="12.75">
      <c r="A135" s="49" t="s">
        <v>340</v>
      </c>
      <c r="B135" s="113">
        <v>1988</v>
      </c>
      <c r="C135" s="116">
        <v>0</v>
      </c>
      <c r="D135" s="116">
        <v>0</v>
      </c>
      <c r="E135" s="116">
        <v>0</v>
      </c>
      <c r="F135" s="115">
        <v>0</v>
      </c>
      <c r="G135" s="3">
        <v>0</v>
      </c>
      <c r="H135" s="114">
        <v>0</v>
      </c>
      <c r="J135" s="117"/>
    </row>
    <row r="136" spans="1:10" ht="12.75">
      <c r="A136" s="49" t="s">
        <v>341</v>
      </c>
      <c r="B136" s="113">
        <v>1989</v>
      </c>
      <c r="C136" s="116">
        <v>0</v>
      </c>
      <c r="D136" s="116">
        <v>0</v>
      </c>
      <c r="E136" s="116">
        <v>0</v>
      </c>
      <c r="F136" s="115">
        <v>0</v>
      </c>
      <c r="G136" s="3">
        <v>0</v>
      </c>
      <c r="H136" s="114">
        <v>0</v>
      </c>
      <c r="J136" s="117"/>
    </row>
    <row r="137" spans="1:10" ht="12.75">
      <c r="A137" s="49"/>
      <c r="B137" s="113">
        <v>1990</v>
      </c>
      <c r="C137" s="116">
        <v>0</v>
      </c>
      <c r="D137" s="116">
        <v>0</v>
      </c>
      <c r="E137" s="116">
        <v>0</v>
      </c>
      <c r="F137" s="115">
        <v>0</v>
      </c>
      <c r="G137" s="3">
        <v>0</v>
      </c>
      <c r="H137" s="114">
        <v>0</v>
      </c>
      <c r="J137" s="117"/>
    </row>
    <row r="138" spans="1:8" ht="12.75">
      <c r="A138" s="49"/>
      <c r="B138" s="113">
        <v>1991</v>
      </c>
      <c r="C138" s="116">
        <v>217338412</v>
      </c>
      <c r="D138" s="116">
        <v>180130467</v>
      </c>
      <c r="E138" s="116">
        <v>510479203</v>
      </c>
      <c r="F138" s="115">
        <v>0</v>
      </c>
      <c r="G138" s="3">
        <v>907948082</v>
      </c>
      <c r="H138" s="114">
        <v>0</v>
      </c>
    </row>
    <row r="139" spans="1:8" ht="12.75">
      <c r="A139" s="49"/>
      <c r="B139" s="113">
        <v>1992</v>
      </c>
      <c r="C139" s="116">
        <v>210556219</v>
      </c>
      <c r="D139" s="116">
        <v>229032963.8</v>
      </c>
      <c r="E139" s="116">
        <v>532295059</v>
      </c>
      <c r="F139" s="115">
        <v>0</v>
      </c>
      <c r="G139" s="3">
        <v>971884241.8</v>
      </c>
      <c r="H139" s="114">
        <v>0</v>
      </c>
    </row>
    <row r="140" spans="1:8" ht="12.75">
      <c r="A140" s="49"/>
      <c r="B140" s="113">
        <v>1993</v>
      </c>
      <c r="C140" s="116">
        <v>207127514</v>
      </c>
      <c r="D140" s="116">
        <v>164168075</v>
      </c>
      <c r="E140" s="116">
        <v>555080312</v>
      </c>
      <c r="F140" s="115">
        <v>0</v>
      </c>
      <c r="G140" s="3">
        <v>926375901</v>
      </c>
      <c r="H140" s="114">
        <v>0</v>
      </c>
    </row>
    <row r="141" spans="1:8" ht="12.75">
      <c r="A141" s="49"/>
      <c r="B141" s="113">
        <v>1994</v>
      </c>
      <c r="C141" s="116">
        <v>236776873</v>
      </c>
      <c r="D141" s="116">
        <v>174802375</v>
      </c>
      <c r="E141" s="116">
        <v>589711121</v>
      </c>
      <c r="F141" s="115">
        <v>0</v>
      </c>
      <c r="G141" s="3">
        <v>1001290369</v>
      </c>
      <c r="H141" s="114">
        <v>0</v>
      </c>
    </row>
    <row r="142" spans="1:8" ht="12.75">
      <c r="A142" s="49"/>
      <c r="B142" s="113">
        <v>1995</v>
      </c>
      <c r="C142" s="116">
        <v>234349983</v>
      </c>
      <c r="D142" s="116">
        <v>198810580</v>
      </c>
      <c r="E142" s="116">
        <v>627674026</v>
      </c>
      <c r="F142" s="115">
        <v>0</v>
      </c>
      <c r="G142" s="3">
        <v>1060834589</v>
      </c>
      <c r="H142" s="114">
        <v>0</v>
      </c>
    </row>
    <row r="143" spans="1:8" ht="12.75">
      <c r="A143" s="49"/>
      <c r="B143" s="113">
        <v>1996</v>
      </c>
      <c r="C143" s="116">
        <v>416473837</v>
      </c>
      <c r="D143" s="116">
        <v>153864229</v>
      </c>
      <c r="E143" s="116">
        <v>616338520</v>
      </c>
      <c r="F143" s="115">
        <v>0</v>
      </c>
      <c r="G143" s="3">
        <v>1186676586</v>
      </c>
      <c r="H143" s="114">
        <v>0</v>
      </c>
    </row>
    <row r="144" spans="1:8" ht="12.75">
      <c r="A144" s="49"/>
      <c r="B144" s="113">
        <v>1997</v>
      </c>
      <c r="C144" s="116">
        <v>263347768</v>
      </c>
      <c r="D144" s="116">
        <v>380001823</v>
      </c>
      <c r="E144" s="116">
        <v>578124488</v>
      </c>
      <c r="F144" s="115">
        <v>0</v>
      </c>
      <c r="G144" s="3">
        <v>1221474079</v>
      </c>
      <c r="H144" s="114">
        <v>0</v>
      </c>
    </row>
    <row r="145" spans="1:8" ht="12.75">
      <c r="A145" s="49"/>
      <c r="B145" s="113">
        <v>1998</v>
      </c>
      <c r="C145" s="116">
        <v>292761053</v>
      </c>
      <c r="D145" s="116">
        <v>180723360</v>
      </c>
      <c r="E145" s="116">
        <v>691258384</v>
      </c>
      <c r="F145" s="115">
        <v>0</v>
      </c>
      <c r="G145" s="3">
        <v>1164742797</v>
      </c>
      <c r="H145" s="114">
        <v>0</v>
      </c>
    </row>
    <row r="146" spans="1:8" ht="12.75">
      <c r="A146" s="49"/>
      <c r="B146" s="113">
        <v>1999</v>
      </c>
      <c r="C146" s="116">
        <v>249107368</v>
      </c>
      <c r="D146" s="116">
        <v>372749297</v>
      </c>
      <c r="E146" s="116">
        <v>739288811</v>
      </c>
      <c r="F146" s="115">
        <v>0</v>
      </c>
      <c r="G146" s="3">
        <v>1361145476</v>
      </c>
      <c r="H146" s="114">
        <v>0</v>
      </c>
    </row>
    <row r="147" spans="1:8" ht="12.75">
      <c r="A147" s="49"/>
      <c r="B147" s="113">
        <v>2000</v>
      </c>
      <c r="C147" s="116">
        <v>266914407</v>
      </c>
      <c r="D147" s="116">
        <v>190477399</v>
      </c>
      <c r="E147" s="116">
        <v>810659448</v>
      </c>
      <c r="F147" s="115">
        <v>0</v>
      </c>
      <c r="G147" s="3">
        <v>1268051254</v>
      </c>
      <c r="H147" s="114">
        <v>0</v>
      </c>
    </row>
    <row r="148" spans="1:8" ht="12.75">
      <c r="A148" s="49"/>
      <c r="B148" s="113">
        <v>2001</v>
      </c>
      <c r="C148" s="116">
        <v>258847716</v>
      </c>
      <c r="D148" s="116">
        <v>249653429</v>
      </c>
      <c r="E148" s="116">
        <v>750560040</v>
      </c>
      <c r="F148" s="115">
        <v>0</v>
      </c>
      <c r="G148" s="3"/>
      <c r="H148" s="114">
        <v>0</v>
      </c>
    </row>
    <row r="149" spans="1:8" ht="12.75">
      <c r="A149" s="49"/>
      <c r="B149" s="113">
        <v>2002</v>
      </c>
      <c r="C149" s="116">
        <v>276884688</v>
      </c>
      <c r="D149" s="116">
        <v>485283204</v>
      </c>
      <c r="E149" s="116">
        <v>877958136</v>
      </c>
      <c r="F149" s="115">
        <v>0</v>
      </c>
      <c r="G149" s="3"/>
      <c r="H149" s="114"/>
    </row>
    <row r="150" spans="1:8" ht="12.75">
      <c r="A150" s="49"/>
      <c r="C150" s="116"/>
      <c r="D150" s="116"/>
      <c r="E150" s="116"/>
      <c r="F150" s="115"/>
      <c r="H150" s="114"/>
    </row>
    <row r="151" spans="1:8" ht="12.75">
      <c r="A151" s="49" t="s">
        <v>21</v>
      </c>
      <c r="B151" s="113">
        <v>1988</v>
      </c>
      <c r="C151" s="116">
        <v>2904264606</v>
      </c>
      <c r="D151" s="116">
        <v>2766315166</v>
      </c>
      <c r="E151" s="116">
        <v>4016774828</v>
      </c>
      <c r="F151" s="115">
        <v>0</v>
      </c>
      <c r="G151" s="3">
        <v>9687354600</v>
      </c>
      <c r="H151" s="114">
        <v>0</v>
      </c>
    </row>
    <row r="152" spans="1:8" ht="12.75">
      <c r="A152" s="49"/>
      <c r="B152" s="113">
        <v>1989</v>
      </c>
      <c r="C152" s="116">
        <v>2622317118</v>
      </c>
      <c r="D152" s="116">
        <v>3090286175</v>
      </c>
      <c r="E152" s="116">
        <v>4566724561</v>
      </c>
      <c r="F152" s="115">
        <v>0</v>
      </c>
      <c r="G152" s="3">
        <v>10279327854</v>
      </c>
      <c r="H152" s="114">
        <v>0</v>
      </c>
    </row>
    <row r="153" spans="1:8" ht="12.75">
      <c r="A153" s="49"/>
      <c r="B153" s="113">
        <v>1990</v>
      </c>
      <c r="C153" s="116">
        <v>2785056749</v>
      </c>
      <c r="D153" s="116">
        <v>3399675776.16</v>
      </c>
      <c r="E153" s="116">
        <v>4910814104</v>
      </c>
      <c r="F153" s="115">
        <v>0</v>
      </c>
      <c r="G153" s="3">
        <v>11095546629.16</v>
      </c>
      <c r="H153" s="114">
        <v>0</v>
      </c>
    </row>
    <row r="154" spans="1:8" ht="12.75">
      <c r="A154" s="49"/>
      <c r="B154" s="113">
        <v>1991</v>
      </c>
      <c r="C154" s="116">
        <v>3018214798</v>
      </c>
      <c r="D154" s="116">
        <v>3260602915</v>
      </c>
      <c r="E154" s="116">
        <v>4824686085</v>
      </c>
      <c r="F154" s="115">
        <v>0</v>
      </c>
      <c r="G154" s="3">
        <v>11103503798</v>
      </c>
      <c r="H154" s="114">
        <v>0</v>
      </c>
    </row>
    <row r="155" spans="1:8" ht="12.75">
      <c r="A155" s="49"/>
      <c r="B155" s="113">
        <v>1992</v>
      </c>
      <c r="C155" s="116">
        <v>3162112541</v>
      </c>
      <c r="D155" s="116">
        <v>3336448588.64</v>
      </c>
      <c r="E155" s="116">
        <v>5037561670</v>
      </c>
      <c r="F155" s="115">
        <v>0</v>
      </c>
      <c r="G155" s="3">
        <v>11536122799.64</v>
      </c>
      <c r="H155" s="114">
        <v>0</v>
      </c>
    </row>
    <row r="156" spans="1:8" ht="12.75">
      <c r="A156" s="49"/>
      <c r="B156" s="113">
        <v>1993</v>
      </c>
      <c r="C156" s="116">
        <v>3409968139</v>
      </c>
      <c r="D156" s="116">
        <v>2977923343</v>
      </c>
      <c r="E156" s="116">
        <v>5262005332</v>
      </c>
      <c r="F156" s="115">
        <v>0</v>
      </c>
      <c r="G156" s="3">
        <v>11649896814</v>
      </c>
      <c r="H156" s="114">
        <v>0</v>
      </c>
    </row>
    <row r="157" spans="1:8" ht="12.75">
      <c r="A157" s="49"/>
      <c r="B157" s="113">
        <v>1994</v>
      </c>
      <c r="C157" s="116">
        <v>3715944861</v>
      </c>
      <c r="D157" s="116">
        <v>3650195195</v>
      </c>
      <c r="E157" s="116">
        <v>5365881056</v>
      </c>
      <c r="F157" s="115">
        <v>0</v>
      </c>
      <c r="G157" s="3">
        <v>12732021112</v>
      </c>
      <c r="H157" s="114">
        <v>0</v>
      </c>
    </row>
    <row r="158" spans="1:8" ht="12.75">
      <c r="A158" s="49"/>
      <c r="B158" s="113">
        <v>1995</v>
      </c>
      <c r="C158" s="116">
        <v>4287121478</v>
      </c>
      <c r="D158" s="116">
        <v>3533068915</v>
      </c>
      <c r="E158" s="116">
        <v>5524451760</v>
      </c>
      <c r="F158" s="115">
        <v>0</v>
      </c>
      <c r="G158" s="3">
        <v>13344642153</v>
      </c>
      <c r="H158" s="114">
        <v>0</v>
      </c>
    </row>
    <row r="159" spans="1:8" ht="12.75">
      <c r="A159" s="49"/>
      <c r="B159" s="113">
        <v>1996</v>
      </c>
      <c r="C159" s="116">
        <v>4054776472</v>
      </c>
      <c r="D159" s="116">
        <v>3336938386</v>
      </c>
      <c r="E159" s="116">
        <v>5511083411</v>
      </c>
      <c r="F159" s="115">
        <v>0</v>
      </c>
      <c r="G159" s="3">
        <v>12902798269</v>
      </c>
      <c r="H159" s="114">
        <v>0</v>
      </c>
    </row>
    <row r="160" spans="1:8" ht="12.75">
      <c r="A160" s="49"/>
      <c r="B160" s="113">
        <v>1997</v>
      </c>
      <c r="C160" s="116">
        <v>4280528455</v>
      </c>
      <c r="D160" s="116">
        <v>3709224961</v>
      </c>
      <c r="E160" s="116">
        <v>5430501418</v>
      </c>
      <c r="F160" s="115">
        <v>0</v>
      </c>
      <c r="G160" s="3">
        <v>13420254834</v>
      </c>
      <c r="H160" s="114">
        <v>0</v>
      </c>
    </row>
    <row r="161" spans="1:8" ht="12.75">
      <c r="A161" s="49"/>
      <c r="B161" s="113">
        <v>1998</v>
      </c>
      <c r="C161" s="116">
        <v>4277963293</v>
      </c>
      <c r="D161" s="116">
        <v>3707410535</v>
      </c>
      <c r="E161" s="116">
        <v>5537143929</v>
      </c>
      <c r="F161" s="115">
        <v>0</v>
      </c>
      <c r="G161" s="3">
        <v>13522517757</v>
      </c>
      <c r="H161" s="114">
        <v>0</v>
      </c>
    </row>
    <row r="162" spans="1:8" ht="12.75">
      <c r="A162" s="49"/>
      <c r="B162" s="113">
        <v>1999</v>
      </c>
      <c r="C162" s="116">
        <v>4145941046</v>
      </c>
      <c r="D162" s="116">
        <v>5013620199</v>
      </c>
      <c r="E162" s="116">
        <v>5741068706</v>
      </c>
      <c r="F162" s="115">
        <v>0</v>
      </c>
      <c r="G162" s="3">
        <v>14900629951</v>
      </c>
      <c r="H162" s="114">
        <v>0</v>
      </c>
    </row>
    <row r="163" spans="1:8" ht="12.75">
      <c r="A163" s="49"/>
      <c r="B163" s="113">
        <v>2000</v>
      </c>
      <c r="C163" s="116">
        <v>4328405879</v>
      </c>
      <c r="D163" s="116">
        <v>5902011296</v>
      </c>
      <c r="E163" s="116">
        <v>6043302610</v>
      </c>
      <c r="F163" s="115">
        <v>0</v>
      </c>
      <c r="G163" s="3">
        <v>16273719785</v>
      </c>
      <c r="H163" s="114">
        <v>0</v>
      </c>
    </row>
    <row r="164" spans="1:8" ht="12.75">
      <c r="A164" s="49"/>
      <c r="B164" s="113">
        <v>2001</v>
      </c>
      <c r="C164" s="116">
        <v>4556230821</v>
      </c>
      <c r="D164" s="116">
        <v>8535906409</v>
      </c>
      <c r="E164" s="116">
        <v>6691943712</v>
      </c>
      <c r="F164" s="115">
        <v>0</v>
      </c>
      <c r="G164" s="3"/>
      <c r="H164" s="114">
        <v>0</v>
      </c>
    </row>
    <row r="165" spans="1:8" ht="12.75">
      <c r="A165" s="49"/>
      <c r="B165" s="113">
        <v>2002</v>
      </c>
      <c r="C165" s="116">
        <v>4722240139</v>
      </c>
      <c r="D165" s="116">
        <v>12062139569</v>
      </c>
      <c r="E165" s="116">
        <v>7128916882</v>
      </c>
      <c r="F165" s="115">
        <v>0</v>
      </c>
      <c r="G165" s="3"/>
      <c r="H165" s="114"/>
    </row>
    <row r="166" spans="1:8" ht="12.75">
      <c r="A166" s="49"/>
      <c r="C166" s="116"/>
      <c r="D166" s="116"/>
      <c r="E166" s="116"/>
      <c r="F166" s="115"/>
      <c r="H166" s="114"/>
    </row>
    <row r="167" spans="1:8" ht="12.75">
      <c r="A167" s="49" t="s">
        <v>23</v>
      </c>
      <c r="B167" s="113">
        <v>1988</v>
      </c>
      <c r="C167" s="116">
        <v>1651853622</v>
      </c>
      <c r="D167" s="116">
        <v>637077492</v>
      </c>
      <c r="E167" s="116">
        <v>1539502266</v>
      </c>
      <c r="F167" s="115">
        <v>590976969</v>
      </c>
      <c r="G167" s="3">
        <v>4419410349</v>
      </c>
      <c r="H167" s="114">
        <v>0</v>
      </c>
    </row>
    <row r="168" spans="1:8" ht="12.75">
      <c r="A168" s="49"/>
      <c r="B168" s="113">
        <v>1989</v>
      </c>
      <c r="C168" s="116">
        <v>1746241815</v>
      </c>
      <c r="D168" s="116">
        <v>628533462</v>
      </c>
      <c r="E168" s="116">
        <v>1693237863</v>
      </c>
      <c r="F168" s="115">
        <v>596919974</v>
      </c>
      <c r="G168" s="3">
        <v>4664933114</v>
      </c>
      <c r="H168" s="114">
        <v>0</v>
      </c>
    </row>
    <row r="169" spans="1:8" ht="12.75">
      <c r="A169" s="49"/>
      <c r="B169" s="113">
        <v>1990</v>
      </c>
      <c r="C169" s="116">
        <v>2309173087</v>
      </c>
      <c r="D169" s="116">
        <v>760124195.8</v>
      </c>
      <c r="E169" s="116">
        <v>1824468127</v>
      </c>
      <c r="F169" s="115">
        <v>551210647</v>
      </c>
      <c r="G169" s="3">
        <v>5444976056.8</v>
      </c>
      <c r="H169" s="114">
        <v>0</v>
      </c>
    </row>
    <row r="170" spans="1:8" ht="12.75">
      <c r="A170" s="49"/>
      <c r="B170" s="113">
        <v>1991</v>
      </c>
      <c r="C170" s="116">
        <v>1841069807</v>
      </c>
      <c r="D170" s="116">
        <v>605465260</v>
      </c>
      <c r="E170" s="116">
        <v>1912591664</v>
      </c>
      <c r="F170" s="115">
        <v>689638415</v>
      </c>
      <c r="G170" s="3">
        <v>5048765146</v>
      </c>
      <c r="H170" s="114">
        <v>0</v>
      </c>
    </row>
    <row r="171" spans="1:8" ht="12.75">
      <c r="A171" s="49"/>
      <c r="B171" s="113">
        <v>1992</v>
      </c>
      <c r="C171" s="116">
        <v>1970694356</v>
      </c>
      <c r="D171" s="116">
        <v>803565372.88</v>
      </c>
      <c r="E171" s="116">
        <v>2000369427</v>
      </c>
      <c r="F171" s="115">
        <v>526747407</v>
      </c>
      <c r="G171" s="3">
        <v>5301376562.88</v>
      </c>
      <c r="H171" s="114">
        <v>0</v>
      </c>
    </row>
    <row r="172" spans="1:8" ht="12.75">
      <c r="A172" s="49"/>
      <c r="B172" s="113">
        <v>1993</v>
      </c>
      <c r="C172" s="116">
        <v>2098423104</v>
      </c>
      <c r="D172" s="116">
        <v>531702558</v>
      </c>
      <c r="E172" s="116">
        <v>2146166805</v>
      </c>
      <c r="F172" s="115">
        <v>522014082</v>
      </c>
      <c r="G172" s="3">
        <v>5298306549</v>
      </c>
      <c r="H172" s="114">
        <v>0</v>
      </c>
    </row>
    <row r="173" spans="1:8" ht="12.75">
      <c r="A173" s="49"/>
      <c r="B173" s="113">
        <v>1994</v>
      </c>
      <c r="C173" s="116">
        <v>2282019202</v>
      </c>
      <c r="D173" s="116">
        <v>705403547</v>
      </c>
      <c r="E173" s="116">
        <v>2282243817</v>
      </c>
      <c r="F173" s="115">
        <v>487037622</v>
      </c>
      <c r="G173" s="3">
        <v>5756704188</v>
      </c>
      <c r="H173" s="114">
        <v>0</v>
      </c>
    </row>
    <row r="174" spans="1:8" ht="12.75">
      <c r="A174" s="49"/>
      <c r="B174" s="113">
        <v>1995</v>
      </c>
      <c r="C174" s="116">
        <v>2567907585</v>
      </c>
      <c r="D174" s="116">
        <v>716891479</v>
      </c>
      <c r="E174" s="116">
        <v>2380262718</v>
      </c>
      <c r="F174" s="115">
        <v>531272701</v>
      </c>
      <c r="G174" s="3">
        <v>6196334483</v>
      </c>
      <c r="H174" s="114">
        <v>0</v>
      </c>
    </row>
    <row r="175" spans="1:8" ht="12.75">
      <c r="A175" s="49"/>
      <c r="B175" s="113">
        <v>1996</v>
      </c>
      <c r="C175" s="116">
        <v>2369005513</v>
      </c>
      <c r="D175" s="116">
        <v>764306413</v>
      </c>
      <c r="E175" s="116">
        <v>2449589248</v>
      </c>
      <c r="F175" s="115">
        <v>441261624</v>
      </c>
      <c r="G175" s="3">
        <v>6024162798</v>
      </c>
      <c r="H175" s="114">
        <v>0</v>
      </c>
    </row>
    <row r="176" spans="1:8" ht="12.75">
      <c r="A176" s="49"/>
      <c r="B176" s="113">
        <v>1997</v>
      </c>
      <c r="C176" s="116">
        <v>2428324567</v>
      </c>
      <c r="D176" s="116">
        <v>768673675</v>
      </c>
      <c r="E176" s="116">
        <v>2434033051</v>
      </c>
      <c r="F176" s="115">
        <v>447223192</v>
      </c>
      <c r="G176" s="3">
        <v>6078254485</v>
      </c>
      <c r="H176" s="114">
        <v>0</v>
      </c>
    </row>
    <row r="177" spans="1:8" ht="12.75">
      <c r="A177" s="49"/>
      <c r="B177" s="113">
        <v>1998</v>
      </c>
      <c r="C177" s="116">
        <v>2622036548</v>
      </c>
      <c r="D177" s="116">
        <v>747830907</v>
      </c>
      <c r="E177" s="116">
        <v>2510294567</v>
      </c>
      <c r="F177" s="115">
        <v>420309326</v>
      </c>
      <c r="G177" s="3">
        <v>6300471348</v>
      </c>
      <c r="H177" s="114">
        <v>0</v>
      </c>
    </row>
    <row r="178" spans="1:8" ht="12.75">
      <c r="A178" s="49"/>
      <c r="B178" s="113">
        <v>1999</v>
      </c>
      <c r="C178" s="116">
        <v>2768837267</v>
      </c>
      <c r="D178" s="116">
        <v>1144539525</v>
      </c>
      <c r="E178" s="116">
        <v>2687358073</v>
      </c>
      <c r="F178" s="115">
        <v>368226950</v>
      </c>
      <c r="G178" s="3">
        <v>6968961815</v>
      </c>
      <c r="H178" s="114">
        <v>0</v>
      </c>
    </row>
    <row r="179" spans="1:8" ht="12.75">
      <c r="A179" s="49"/>
      <c r="B179" s="113">
        <v>2000</v>
      </c>
      <c r="C179" s="116">
        <v>2705365144</v>
      </c>
      <c r="D179" s="116">
        <v>1188060986</v>
      </c>
      <c r="E179" s="116">
        <v>2792966214</v>
      </c>
      <c r="F179" s="115">
        <v>441152243</v>
      </c>
      <c r="G179" s="3">
        <v>7127544587</v>
      </c>
      <c r="H179" s="114">
        <v>0</v>
      </c>
    </row>
    <row r="180" spans="1:8" ht="12.75">
      <c r="A180" s="49"/>
      <c r="B180" s="113">
        <v>2001</v>
      </c>
      <c r="C180" s="116">
        <v>2809156234</v>
      </c>
      <c r="D180" s="116">
        <v>1740072374</v>
      </c>
      <c r="E180" s="116">
        <v>2884712920</v>
      </c>
      <c r="F180" s="115">
        <v>408108249</v>
      </c>
      <c r="G180" s="3"/>
      <c r="H180" s="114">
        <v>0</v>
      </c>
    </row>
    <row r="181" spans="1:8" ht="12.75">
      <c r="A181" s="49"/>
      <c r="B181" s="113">
        <v>2002</v>
      </c>
      <c r="C181" s="116">
        <v>2920365305</v>
      </c>
      <c r="D181" s="116">
        <v>2492103815</v>
      </c>
      <c r="E181" s="116">
        <v>2847086261</v>
      </c>
      <c r="F181" s="115">
        <v>529180604</v>
      </c>
      <c r="G181" s="3"/>
      <c r="H181" s="114"/>
    </row>
    <row r="182" spans="1:8" ht="12.75">
      <c r="A182" s="49"/>
      <c r="C182" s="116"/>
      <c r="D182" s="116"/>
      <c r="E182" s="116"/>
      <c r="F182" s="115"/>
      <c r="H182" s="114"/>
    </row>
    <row r="183" spans="1:8" ht="12.75">
      <c r="A183" s="49" t="s">
        <v>24</v>
      </c>
      <c r="B183" s="113">
        <v>1988</v>
      </c>
      <c r="C183" s="116">
        <v>292686064</v>
      </c>
      <c r="D183" s="116">
        <v>222200416</v>
      </c>
      <c r="E183" s="116">
        <v>119228811</v>
      </c>
      <c r="F183" s="115">
        <v>0</v>
      </c>
      <c r="G183" s="3">
        <v>634115291</v>
      </c>
      <c r="H183" s="114">
        <v>0</v>
      </c>
    </row>
    <row r="184" spans="1:8" ht="12.75">
      <c r="A184" s="49"/>
      <c r="B184" s="113">
        <v>1989</v>
      </c>
      <c r="C184" s="116">
        <v>271467846</v>
      </c>
      <c r="D184" s="116">
        <v>293377869</v>
      </c>
      <c r="E184" s="116">
        <v>125767114</v>
      </c>
      <c r="F184" s="115">
        <v>0</v>
      </c>
      <c r="G184" s="3">
        <v>690612829</v>
      </c>
      <c r="H184" s="114">
        <v>0</v>
      </c>
    </row>
    <row r="185" spans="1:8" ht="12.75">
      <c r="A185" s="49"/>
      <c r="B185" s="113">
        <v>1990</v>
      </c>
      <c r="C185" s="116">
        <v>307921019</v>
      </c>
      <c r="D185" s="116">
        <v>385024537.84</v>
      </c>
      <c r="E185" s="116">
        <v>130123595</v>
      </c>
      <c r="F185" s="115">
        <v>0</v>
      </c>
      <c r="G185" s="3">
        <v>823069151.8399999</v>
      </c>
      <c r="H185" s="114">
        <v>0</v>
      </c>
    </row>
    <row r="186" spans="1:8" ht="12.75">
      <c r="A186" s="49"/>
      <c r="B186" s="113">
        <v>1991</v>
      </c>
      <c r="C186" s="116">
        <v>339685365</v>
      </c>
      <c r="D186" s="116">
        <v>291514770</v>
      </c>
      <c r="E186" s="116">
        <v>138284159</v>
      </c>
      <c r="F186" s="115">
        <v>0</v>
      </c>
      <c r="G186" s="3">
        <v>769484294</v>
      </c>
      <c r="H186" s="114">
        <v>0</v>
      </c>
    </row>
    <row r="187" spans="1:8" ht="12.75">
      <c r="A187" s="49"/>
      <c r="B187" s="113">
        <v>1992</v>
      </c>
      <c r="C187" s="116">
        <v>350257420</v>
      </c>
      <c r="D187" s="116">
        <v>308282151.6</v>
      </c>
      <c r="E187" s="116">
        <v>148633372</v>
      </c>
      <c r="F187" s="115">
        <v>0</v>
      </c>
      <c r="G187" s="3">
        <v>807172943.6</v>
      </c>
      <c r="H187" s="114">
        <v>0</v>
      </c>
    </row>
    <row r="188" spans="1:8" ht="12.75">
      <c r="A188" s="49"/>
      <c r="B188" s="113">
        <v>1993</v>
      </c>
      <c r="C188" s="116">
        <v>352932662</v>
      </c>
      <c r="D188" s="116">
        <v>256075180</v>
      </c>
      <c r="E188" s="116">
        <v>153389324</v>
      </c>
      <c r="F188" s="115">
        <v>0</v>
      </c>
      <c r="G188" s="3">
        <v>762397166</v>
      </c>
      <c r="H188" s="114">
        <v>0</v>
      </c>
    </row>
    <row r="189" spans="1:8" ht="12.75">
      <c r="A189" s="49"/>
      <c r="B189" s="113">
        <v>1994</v>
      </c>
      <c r="C189" s="116">
        <v>376354138</v>
      </c>
      <c r="D189" s="116">
        <v>387647554</v>
      </c>
      <c r="E189" s="116">
        <v>157065300</v>
      </c>
      <c r="F189" s="115">
        <v>0</v>
      </c>
      <c r="G189" s="3">
        <v>921066992</v>
      </c>
      <c r="H189" s="114">
        <v>0</v>
      </c>
    </row>
    <row r="190" spans="1:8" ht="12.75">
      <c r="A190" s="49"/>
      <c r="B190" s="113">
        <v>1995</v>
      </c>
      <c r="C190" s="116">
        <v>459545008</v>
      </c>
      <c r="D190" s="116">
        <v>384824639</v>
      </c>
      <c r="E190" s="116">
        <v>158199562</v>
      </c>
      <c r="F190" s="115">
        <v>0</v>
      </c>
      <c r="G190" s="3">
        <v>1002569209</v>
      </c>
      <c r="H190" s="114">
        <v>0</v>
      </c>
    </row>
    <row r="191" spans="1:8" ht="12.75">
      <c r="A191" s="49"/>
      <c r="B191" s="113">
        <v>1996</v>
      </c>
      <c r="C191" s="116">
        <v>413233413</v>
      </c>
      <c r="D191" s="116">
        <v>489260313</v>
      </c>
      <c r="E191" s="116">
        <v>175717710</v>
      </c>
      <c r="F191" s="115">
        <v>0</v>
      </c>
      <c r="G191" s="3">
        <v>1078211436</v>
      </c>
      <c r="H191" s="114">
        <v>0</v>
      </c>
    </row>
    <row r="192" spans="1:8" ht="12.75">
      <c r="A192" s="49"/>
      <c r="B192" s="113">
        <v>1997</v>
      </c>
      <c r="C192" s="116">
        <v>446611937</v>
      </c>
      <c r="D192" s="116">
        <v>357280503</v>
      </c>
      <c r="E192" s="116">
        <v>175447406</v>
      </c>
      <c r="F192" s="115">
        <v>0</v>
      </c>
      <c r="G192" s="3">
        <v>979339846</v>
      </c>
      <c r="H192" s="114">
        <v>0</v>
      </c>
    </row>
    <row r="193" spans="1:8" ht="12.75">
      <c r="A193" s="49"/>
      <c r="B193" s="113">
        <v>1998</v>
      </c>
      <c r="C193" s="116">
        <v>413901881</v>
      </c>
      <c r="D193" s="116">
        <v>413338303</v>
      </c>
      <c r="E193" s="116">
        <v>170690538</v>
      </c>
      <c r="F193" s="115">
        <v>0</v>
      </c>
      <c r="G193" s="3">
        <v>997930722</v>
      </c>
      <c r="H193" s="114">
        <v>0</v>
      </c>
    </row>
    <row r="194" spans="1:8" ht="12.75">
      <c r="A194" s="49"/>
      <c r="B194" s="113">
        <v>1999</v>
      </c>
      <c r="C194" s="116">
        <v>437280519</v>
      </c>
      <c r="D194" s="116">
        <v>438396889</v>
      </c>
      <c r="E194" s="116">
        <v>182601407</v>
      </c>
      <c r="F194" s="115">
        <v>0</v>
      </c>
      <c r="G194" s="3">
        <v>1058278815</v>
      </c>
      <c r="H194" s="114">
        <v>0</v>
      </c>
    </row>
    <row r="195" spans="1:8" ht="12.75">
      <c r="A195" s="49"/>
      <c r="B195" s="113">
        <v>2000</v>
      </c>
      <c r="C195" s="116">
        <v>514076764</v>
      </c>
      <c r="D195" s="116">
        <v>567135516</v>
      </c>
      <c r="E195" s="116">
        <v>201211269</v>
      </c>
      <c r="F195" s="115">
        <v>0</v>
      </c>
      <c r="G195" s="3">
        <v>1282423549</v>
      </c>
      <c r="H195" s="114">
        <v>0</v>
      </c>
    </row>
    <row r="196" spans="1:8" ht="12.75">
      <c r="A196" s="49"/>
      <c r="B196" s="113">
        <v>2001</v>
      </c>
      <c r="C196" s="116">
        <v>393712531</v>
      </c>
      <c r="D196" s="116">
        <v>624528133</v>
      </c>
      <c r="E196" s="116">
        <v>208532835</v>
      </c>
      <c r="F196" s="115">
        <v>0</v>
      </c>
      <c r="G196" s="3"/>
      <c r="H196" s="114">
        <v>0</v>
      </c>
    </row>
    <row r="197" spans="1:8" ht="12.75">
      <c r="A197" s="49"/>
      <c r="B197" s="113">
        <v>2002</v>
      </c>
      <c r="C197" s="116">
        <v>474929610</v>
      </c>
      <c r="D197" s="116">
        <v>829282949</v>
      </c>
      <c r="E197" s="116">
        <v>224955478</v>
      </c>
      <c r="F197" s="115">
        <v>0</v>
      </c>
      <c r="G197" s="3"/>
      <c r="H197" s="114"/>
    </row>
    <row r="198" spans="1:8" ht="12.75">
      <c r="A198" s="49"/>
      <c r="C198" s="116"/>
      <c r="D198" s="116"/>
      <c r="E198" s="116"/>
      <c r="F198" s="115"/>
      <c r="H198" s="114"/>
    </row>
    <row r="199" spans="1:8" ht="12.75">
      <c r="A199" s="49" t="s">
        <v>26</v>
      </c>
      <c r="B199" s="113">
        <v>1988</v>
      </c>
      <c r="C199" s="116">
        <v>209218365</v>
      </c>
      <c r="D199" s="116">
        <v>202403417</v>
      </c>
      <c r="E199" s="116">
        <v>127835580</v>
      </c>
      <c r="F199" s="115">
        <v>0</v>
      </c>
      <c r="G199" s="3">
        <v>539457362</v>
      </c>
      <c r="H199" s="114">
        <v>0</v>
      </c>
    </row>
    <row r="200" spans="1:8" ht="12.75">
      <c r="A200" s="49"/>
      <c r="B200" s="113">
        <v>1989</v>
      </c>
      <c r="C200" s="116">
        <v>188151307</v>
      </c>
      <c r="D200" s="116">
        <v>202928400</v>
      </c>
      <c r="E200" s="116">
        <v>131191153</v>
      </c>
      <c r="F200" s="115">
        <v>0</v>
      </c>
      <c r="G200" s="3">
        <v>522270860</v>
      </c>
      <c r="H200" s="114">
        <v>0</v>
      </c>
    </row>
    <row r="201" spans="1:8" ht="12.75">
      <c r="A201" s="49"/>
      <c r="B201" s="113">
        <v>1990</v>
      </c>
      <c r="C201" s="116">
        <v>231237401</v>
      </c>
      <c r="D201" s="116">
        <v>209817898.6</v>
      </c>
      <c r="E201" s="116">
        <v>132075566</v>
      </c>
      <c r="F201" s="115">
        <v>0</v>
      </c>
      <c r="G201" s="3">
        <v>573130865.6</v>
      </c>
      <c r="H201" s="114">
        <v>0</v>
      </c>
    </row>
    <row r="202" spans="1:8" ht="12.75">
      <c r="A202" s="49"/>
      <c r="B202" s="113">
        <v>1991</v>
      </c>
      <c r="C202" s="116">
        <v>227915285</v>
      </c>
      <c r="D202" s="116">
        <v>215609153</v>
      </c>
      <c r="E202" s="116">
        <v>134230766</v>
      </c>
      <c r="F202" s="115">
        <v>0</v>
      </c>
      <c r="G202" s="3">
        <v>577755204</v>
      </c>
      <c r="H202" s="114">
        <v>0</v>
      </c>
    </row>
    <row r="203" spans="1:8" ht="12.75">
      <c r="A203" s="49"/>
      <c r="B203" s="113">
        <v>1992</v>
      </c>
      <c r="C203" s="116">
        <v>233551360</v>
      </c>
      <c r="D203" s="116">
        <v>221813746.92</v>
      </c>
      <c r="E203" s="116">
        <v>140162314</v>
      </c>
      <c r="F203" s="115">
        <v>0</v>
      </c>
      <c r="G203" s="3">
        <v>595527420.92</v>
      </c>
      <c r="H203" s="114">
        <v>0</v>
      </c>
    </row>
    <row r="204" spans="1:8" ht="12.75">
      <c r="A204" s="49"/>
      <c r="B204" s="113">
        <v>1993</v>
      </c>
      <c r="C204" s="116">
        <v>249047127</v>
      </c>
      <c r="D204" s="116">
        <v>185562498</v>
      </c>
      <c r="E204" s="116">
        <v>161754102</v>
      </c>
      <c r="F204" s="115">
        <v>0</v>
      </c>
      <c r="G204" s="3">
        <v>596363727</v>
      </c>
      <c r="H204" s="114">
        <v>0</v>
      </c>
    </row>
    <row r="205" spans="1:8" ht="12.75">
      <c r="A205" s="49"/>
      <c r="B205" s="113">
        <v>1994</v>
      </c>
      <c r="C205" s="116">
        <v>264160806</v>
      </c>
      <c r="D205" s="116">
        <v>217683968</v>
      </c>
      <c r="E205" s="116">
        <v>176895710</v>
      </c>
      <c r="F205" s="115">
        <v>0</v>
      </c>
      <c r="G205" s="3">
        <v>658740484</v>
      </c>
      <c r="H205" s="114">
        <v>0</v>
      </c>
    </row>
    <row r="206" spans="1:8" ht="12.75">
      <c r="A206" s="49"/>
      <c r="B206" s="113">
        <v>1995</v>
      </c>
      <c r="C206" s="116">
        <v>280977226</v>
      </c>
      <c r="D206" s="116">
        <v>218531343</v>
      </c>
      <c r="E206" s="116">
        <v>413583394</v>
      </c>
      <c r="F206" s="115">
        <v>0</v>
      </c>
      <c r="G206" s="3">
        <v>913091963</v>
      </c>
      <c r="H206" s="114">
        <v>0</v>
      </c>
    </row>
    <row r="207" spans="1:8" ht="12.75">
      <c r="A207" s="49"/>
      <c r="B207" s="113">
        <v>1996</v>
      </c>
      <c r="C207" s="116">
        <v>285850570</v>
      </c>
      <c r="D207" s="116">
        <v>209367847</v>
      </c>
      <c r="E207" s="116">
        <v>701148543</v>
      </c>
      <c r="F207" s="115">
        <v>0</v>
      </c>
      <c r="G207" s="3">
        <v>1196366960</v>
      </c>
      <c r="H207" s="114">
        <v>0</v>
      </c>
    </row>
    <row r="208" spans="1:8" ht="12.75">
      <c r="A208" s="49"/>
      <c r="B208" s="113">
        <v>1997</v>
      </c>
      <c r="C208" s="116">
        <v>288442487</v>
      </c>
      <c r="D208" s="116">
        <v>214100988</v>
      </c>
      <c r="E208" s="116">
        <v>692479444</v>
      </c>
      <c r="F208" s="115">
        <v>0</v>
      </c>
      <c r="G208" s="3">
        <v>1195022919</v>
      </c>
      <c r="H208" s="114">
        <v>0</v>
      </c>
    </row>
    <row r="209" spans="1:8" ht="12.75">
      <c r="A209" s="49"/>
      <c r="B209" s="113">
        <v>1998</v>
      </c>
      <c r="C209" s="116">
        <v>292525566</v>
      </c>
      <c r="D209" s="116">
        <v>234439692</v>
      </c>
      <c r="E209" s="116">
        <v>723378162</v>
      </c>
      <c r="F209" s="115">
        <v>0</v>
      </c>
      <c r="G209" s="3">
        <v>1250343420</v>
      </c>
      <c r="H209" s="114">
        <v>0</v>
      </c>
    </row>
    <row r="210" spans="1:8" ht="12.75">
      <c r="A210" s="49"/>
      <c r="B210" s="113">
        <v>1999</v>
      </c>
      <c r="C210" s="116">
        <v>286845096</v>
      </c>
      <c r="D210" s="116">
        <v>278075266</v>
      </c>
      <c r="E210" s="116">
        <v>808352623</v>
      </c>
      <c r="F210" s="115">
        <v>0</v>
      </c>
      <c r="G210" s="3">
        <v>1373272985</v>
      </c>
      <c r="H210" s="114">
        <v>0</v>
      </c>
    </row>
    <row r="211" spans="1:8" ht="12.75">
      <c r="A211" s="49"/>
      <c r="B211" s="113">
        <v>2000</v>
      </c>
      <c r="C211" s="116">
        <v>305108271</v>
      </c>
      <c r="D211" s="116">
        <v>317256120</v>
      </c>
      <c r="E211" s="116">
        <v>979520802</v>
      </c>
      <c r="F211" s="115">
        <v>0</v>
      </c>
      <c r="G211" s="3">
        <v>1601885193</v>
      </c>
      <c r="H211" s="114">
        <v>0</v>
      </c>
    </row>
    <row r="212" spans="1:8" ht="12.75">
      <c r="A212" s="49"/>
      <c r="B212" s="113">
        <v>2001</v>
      </c>
      <c r="C212" s="116">
        <v>314931002</v>
      </c>
      <c r="D212" s="116">
        <v>369758027</v>
      </c>
      <c r="E212" s="116">
        <v>1045803684</v>
      </c>
      <c r="F212" s="115">
        <v>0</v>
      </c>
      <c r="G212" s="3"/>
      <c r="H212" s="114">
        <v>0</v>
      </c>
    </row>
    <row r="213" spans="1:8" ht="12.75">
      <c r="A213" s="49"/>
      <c r="B213" s="113">
        <v>2002</v>
      </c>
      <c r="C213" s="116">
        <v>316049014</v>
      </c>
      <c r="D213" s="116">
        <v>532399255</v>
      </c>
      <c r="E213" s="116">
        <v>1152783294</v>
      </c>
      <c r="F213" s="115">
        <v>0</v>
      </c>
      <c r="G213" s="3"/>
      <c r="H213" s="114"/>
    </row>
    <row r="214" spans="1:8" ht="12.75">
      <c r="A214" s="49"/>
      <c r="C214" s="116"/>
      <c r="D214" s="116"/>
      <c r="E214" s="116"/>
      <c r="F214" s="115"/>
      <c r="H214" s="114"/>
    </row>
    <row r="215" spans="1:8" ht="12.75">
      <c r="A215" s="49" t="s">
        <v>28</v>
      </c>
      <c r="B215" s="113">
        <v>1988</v>
      </c>
      <c r="C215" s="116">
        <v>2916560905</v>
      </c>
      <c r="D215" s="116">
        <v>2858069425</v>
      </c>
      <c r="E215" s="116">
        <v>4014954929</v>
      </c>
      <c r="F215" s="115">
        <v>2266160590</v>
      </c>
      <c r="G215" s="3">
        <v>12055745849</v>
      </c>
      <c r="H215" s="114">
        <v>0</v>
      </c>
    </row>
    <row r="216" spans="1:8" ht="12.75">
      <c r="A216" s="49"/>
      <c r="B216" s="113">
        <v>1989</v>
      </c>
      <c r="C216" s="116">
        <v>2700553206</v>
      </c>
      <c r="D216" s="116">
        <v>2674346269</v>
      </c>
      <c r="E216" s="116">
        <v>4301382157</v>
      </c>
      <c r="F216" s="115">
        <v>2493039004</v>
      </c>
      <c r="G216" s="3">
        <v>12169320636</v>
      </c>
      <c r="H216" s="114">
        <v>0</v>
      </c>
    </row>
    <row r="217" spans="1:8" ht="12.75">
      <c r="A217" s="49"/>
      <c r="B217" s="113">
        <v>1990</v>
      </c>
      <c r="C217" s="116">
        <v>3209665412</v>
      </c>
      <c r="D217" s="116">
        <v>3309153971.76</v>
      </c>
      <c r="E217" s="116">
        <v>4650013014</v>
      </c>
      <c r="F217" s="115">
        <v>2299751811</v>
      </c>
      <c r="G217" s="3">
        <v>13468584208.76</v>
      </c>
      <c r="H217" s="114">
        <v>0</v>
      </c>
    </row>
    <row r="218" spans="1:8" ht="12.75">
      <c r="A218" s="49"/>
      <c r="B218" s="113">
        <v>1991</v>
      </c>
      <c r="C218" s="116">
        <v>3240873981</v>
      </c>
      <c r="D218" s="116">
        <v>2568263110</v>
      </c>
      <c r="E218" s="116">
        <v>4989068321</v>
      </c>
      <c r="F218" s="115">
        <v>2543478586</v>
      </c>
      <c r="G218" s="3">
        <v>13341683998</v>
      </c>
      <c r="H218" s="114">
        <v>0</v>
      </c>
    </row>
    <row r="219" spans="1:8" ht="12.75">
      <c r="A219" s="49"/>
      <c r="B219" s="113">
        <v>1992</v>
      </c>
      <c r="C219" s="116">
        <v>3525611739</v>
      </c>
      <c r="D219" s="116">
        <v>3080341168.08</v>
      </c>
      <c r="E219" s="116">
        <v>5267388215</v>
      </c>
      <c r="F219" s="115">
        <v>1796618481</v>
      </c>
      <c r="G219" s="3">
        <v>13669959603.08</v>
      </c>
      <c r="H219" s="114">
        <v>0</v>
      </c>
    </row>
    <row r="220" spans="1:8" ht="12.75">
      <c r="A220" s="49"/>
      <c r="B220" s="113">
        <v>1993</v>
      </c>
      <c r="C220" s="116">
        <v>3755748488</v>
      </c>
      <c r="D220" s="116">
        <v>2536677405</v>
      </c>
      <c r="E220" s="116">
        <v>5499260017</v>
      </c>
      <c r="F220" s="115">
        <v>1717591047</v>
      </c>
      <c r="G220" s="3">
        <v>13509276957</v>
      </c>
      <c r="H220" s="114">
        <v>0</v>
      </c>
    </row>
    <row r="221" spans="1:8" ht="12.75">
      <c r="A221" s="49"/>
      <c r="B221" s="113">
        <v>1994</v>
      </c>
      <c r="C221" s="116">
        <v>3916038976</v>
      </c>
      <c r="D221" s="116">
        <v>3318561672</v>
      </c>
      <c r="E221" s="116">
        <v>5453615449</v>
      </c>
      <c r="F221" s="115">
        <v>1316602994</v>
      </c>
      <c r="G221" s="3">
        <v>14004819091</v>
      </c>
      <c r="H221" s="114">
        <v>0</v>
      </c>
    </row>
    <row r="222" spans="1:8" ht="12.75">
      <c r="A222" s="49"/>
      <c r="B222" s="113">
        <v>1995</v>
      </c>
      <c r="C222" s="116">
        <v>4365262226</v>
      </c>
      <c r="D222" s="116">
        <v>3452409881</v>
      </c>
      <c r="E222" s="116">
        <v>5615584047</v>
      </c>
      <c r="F222" s="115">
        <v>1539192171</v>
      </c>
      <c r="G222" s="3">
        <v>14972448325</v>
      </c>
      <c r="H222" s="114">
        <v>0</v>
      </c>
    </row>
    <row r="223" spans="1:8" ht="12.75">
      <c r="A223" s="49"/>
      <c r="B223" s="113">
        <v>1996</v>
      </c>
      <c r="C223" s="116">
        <v>4193919982</v>
      </c>
      <c r="D223" s="116">
        <v>3047390248</v>
      </c>
      <c r="E223" s="116">
        <v>8035409502</v>
      </c>
      <c r="F223" s="115">
        <v>1253094239</v>
      </c>
      <c r="G223" s="3">
        <v>16529813971</v>
      </c>
      <c r="H223" s="114">
        <v>0</v>
      </c>
    </row>
    <row r="224" spans="1:8" ht="12.75">
      <c r="A224" s="49"/>
      <c r="B224" s="113">
        <v>1997</v>
      </c>
      <c r="C224" s="116">
        <v>4031393590</v>
      </c>
      <c r="D224" s="116">
        <v>3440298209</v>
      </c>
      <c r="E224" s="116">
        <v>8576360365</v>
      </c>
      <c r="F224" s="115">
        <v>1495483035</v>
      </c>
      <c r="G224" s="3">
        <v>17543535199</v>
      </c>
      <c r="H224" s="114">
        <v>0</v>
      </c>
    </row>
    <row r="225" spans="1:8" ht="12.75">
      <c r="A225" s="49"/>
      <c r="B225" s="113">
        <v>1998</v>
      </c>
      <c r="C225" s="116">
        <v>4228395655</v>
      </c>
      <c r="D225" s="116">
        <v>2962927663</v>
      </c>
      <c r="E225" s="116">
        <v>9508753259</v>
      </c>
      <c r="F225" s="115">
        <v>1044210217</v>
      </c>
      <c r="G225" s="3">
        <v>17744286794</v>
      </c>
      <c r="H225" s="114">
        <v>0</v>
      </c>
    </row>
    <row r="226" spans="1:8" ht="12.75">
      <c r="A226" s="49"/>
      <c r="B226" s="113">
        <v>1999</v>
      </c>
      <c r="C226" s="116">
        <v>4023964010</v>
      </c>
      <c r="D226" s="116">
        <v>4996875602</v>
      </c>
      <c r="E226" s="116">
        <v>10594243637</v>
      </c>
      <c r="F226" s="115">
        <v>1238480879</v>
      </c>
      <c r="G226" s="3">
        <v>20853564128</v>
      </c>
      <c r="H226" s="114">
        <v>0</v>
      </c>
    </row>
    <row r="227" spans="1:8" ht="12.75">
      <c r="A227" s="49"/>
      <c r="B227" s="113">
        <v>2000</v>
      </c>
      <c r="C227" s="116">
        <v>4303930262</v>
      </c>
      <c r="D227" s="116">
        <v>4719150120</v>
      </c>
      <c r="E227" s="116">
        <v>12331631713</v>
      </c>
      <c r="F227" s="115">
        <v>873020430</v>
      </c>
      <c r="G227" s="3">
        <v>22227732525</v>
      </c>
      <c r="H227" s="114">
        <v>0</v>
      </c>
    </row>
    <row r="228" spans="1:8" ht="12.75">
      <c r="A228" s="49"/>
      <c r="B228" s="113">
        <v>2001</v>
      </c>
      <c r="C228" s="116">
        <v>4259788621</v>
      </c>
      <c r="D228" s="116">
        <v>6623766294.51</v>
      </c>
      <c r="E228" s="116">
        <v>8446525377</v>
      </c>
      <c r="F228" s="115">
        <v>1124798276</v>
      </c>
      <c r="G228" s="3"/>
      <c r="H228" s="114">
        <v>0</v>
      </c>
    </row>
    <row r="229" spans="1:8" ht="12.75">
      <c r="A229" s="49"/>
      <c r="B229" s="113">
        <v>2002</v>
      </c>
      <c r="C229" s="116">
        <v>4474638586</v>
      </c>
      <c r="D229" s="116">
        <v>6954435404</v>
      </c>
      <c r="E229" s="116">
        <v>9157386286</v>
      </c>
      <c r="F229" s="115">
        <v>1081899396</v>
      </c>
      <c r="G229" s="3"/>
      <c r="H229" s="114"/>
    </row>
    <row r="230" spans="1:8" ht="12.75">
      <c r="A230" s="49"/>
      <c r="C230" s="116"/>
      <c r="D230" s="116"/>
      <c r="E230" s="116"/>
      <c r="F230" s="115"/>
      <c r="H230" s="114"/>
    </row>
    <row r="231" spans="1:8" ht="12.75">
      <c r="A231" s="49" t="s">
        <v>30</v>
      </c>
      <c r="B231" s="113">
        <v>1988</v>
      </c>
      <c r="C231" s="116">
        <v>1231294327</v>
      </c>
      <c r="D231" s="116">
        <v>999914339</v>
      </c>
      <c r="E231" s="116">
        <v>2348784694</v>
      </c>
      <c r="F231" s="115">
        <v>447992113</v>
      </c>
      <c r="G231" s="3">
        <v>5027985473</v>
      </c>
      <c r="H231" s="114">
        <v>0</v>
      </c>
    </row>
    <row r="232" spans="1:8" ht="12.75">
      <c r="A232" s="49"/>
      <c r="B232" s="113">
        <v>1989</v>
      </c>
      <c r="C232" s="116">
        <v>1181374662</v>
      </c>
      <c r="D232" s="116">
        <v>1111333190</v>
      </c>
      <c r="E232" s="116">
        <v>2168983793</v>
      </c>
      <c r="F232" s="115">
        <v>497481224</v>
      </c>
      <c r="G232" s="3">
        <v>4959172869</v>
      </c>
      <c r="H232" s="114">
        <v>0</v>
      </c>
    </row>
    <row r="233" spans="1:8" ht="12.75">
      <c r="A233" s="49"/>
      <c r="B233" s="113">
        <v>1990</v>
      </c>
      <c r="C233" s="116">
        <v>1396295793</v>
      </c>
      <c r="D233" s="116">
        <v>1042759123.04</v>
      </c>
      <c r="E233" s="116">
        <v>2311773993</v>
      </c>
      <c r="F233" s="115">
        <v>428237312</v>
      </c>
      <c r="G233" s="3">
        <v>5179066221.04</v>
      </c>
      <c r="H233" s="114">
        <v>0</v>
      </c>
    </row>
    <row r="234" spans="1:8" ht="12.75">
      <c r="A234" s="49"/>
      <c r="B234" s="113">
        <v>1991</v>
      </c>
      <c r="C234" s="116">
        <v>1388097147</v>
      </c>
      <c r="D234" s="116">
        <v>986945655</v>
      </c>
      <c r="E234" s="116">
        <v>2331465830</v>
      </c>
      <c r="F234" s="115">
        <v>585284957</v>
      </c>
      <c r="G234" s="3">
        <v>5291793589</v>
      </c>
      <c r="H234" s="114">
        <v>0</v>
      </c>
    </row>
    <row r="235" spans="1:8" ht="12.75">
      <c r="A235" s="49"/>
      <c r="B235" s="113">
        <v>1992</v>
      </c>
      <c r="C235" s="116">
        <v>1433697023</v>
      </c>
      <c r="D235" s="116">
        <v>1198789437.2</v>
      </c>
      <c r="E235" s="116">
        <v>2468301295</v>
      </c>
      <c r="F235" s="115">
        <v>612775366</v>
      </c>
      <c r="G235" s="3">
        <v>5713563121.2</v>
      </c>
      <c r="H235" s="114">
        <v>0</v>
      </c>
    </row>
    <row r="236" spans="1:8" ht="12.75">
      <c r="A236" s="49"/>
      <c r="B236" s="113">
        <v>1993</v>
      </c>
      <c r="C236" s="116">
        <v>1715050080</v>
      </c>
      <c r="D236" s="116">
        <v>1116563807</v>
      </c>
      <c r="E236" s="116">
        <v>2510014270</v>
      </c>
      <c r="F236" s="115">
        <v>461657848</v>
      </c>
      <c r="G236" s="3">
        <v>5803286005</v>
      </c>
      <c r="H236" s="114">
        <v>0</v>
      </c>
    </row>
    <row r="237" spans="1:8" ht="12.75">
      <c r="A237" s="49"/>
      <c r="B237" s="113">
        <v>1994</v>
      </c>
      <c r="C237" s="116">
        <v>1715383678</v>
      </c>
      <c r="D237" s="116">
        <v>1311306571</v>
      </c>
      <c r="E237" s="116">
        <v>2495742336</v>
      </c>
      <c r="F237" s="115">
        <v>389491884</v>
      </c>
      <c r="G237" s="3">
        <v>5911924469</v>
      </c>
      <c r="H237" s="114">
        <v>0</v>
      </c>
    </row>
    <row r="238" spans="1:8" ht="12.75">
      <c r="A238" s="49"/>
      <c r="B238" s="113">
        <v>1995</v>
      </c>
      <c r="C238" s="116">
        <v>1813993181</v>
      </c>
      <c r="D238" s="116">
        <v>1512798957</v>
      </c>
      <c r="E238" s="116">
        <v>2542117119</v>
      </c>
      <c r="F238" s="115">
        <v>193611050</v>
      </c>
      <c r="G238" s="3">
        <v>6062520307</v>
      </c>
      <c r="H238" s="114">
        <v>0</v>
      </c>
    </row>
    <row r="239" spans="1:8" ht="12.75">
      <c r="A239" s="49"/>
      <c r="B239" s="113">
        <v>1996</v>
      </c>
      <c r="C239" s="116">
        <v>1773426561</v>
      </c>
      <c r="D239" s="116">
        <v>1251211124</v>
      </c>
      <c r="E239" s="116">
        <v>2635099953</v>
      </c>
      <c r="F239" s="115">
        <v>123421523</v>
      </c>
      <c r="G239" s="3">
        <v>5783159161</v>
      </c>
      <c r="H239" s="114">
        <v>0</v>
      </c>
    </row>
    <row r="240" spans="1:8" ht="12.75">
      <c r="A240" s="49"/>
      <c r="B240" s="113">
        <v>1997</v>
      </c>
      <c r="C240" s="116">
        <v>1830350893</v>
      </c>
      <c r="D240" s="116">
        <v>1317469268</v>
      </c>
      <c r="E240" s="116">
        <v>2832331407</v>
      </c>
      <c r="F240" s="115">
        <v>131511457</v>
      </c>
      <c r="G240" s="3">
        <v>6111663025</v>
      </c>
      <c r="H240" s="114">
        <v>0</v>
      </c>
    </row>
    <row r="241" spans="1:8" ht="12.75">
      <c r="A241" s="49"/>
      <c r="B241" s="113">
        <v>1998</v>
      </c>
      <c r="C241" s="116">
        <v>1757241340</v>
      </c>
      <c r="D241" s="116">
        <v>1220705894</v>
      </c>
      <c r="E241" s="116">
        <v>2935832776</v>
      </c>
      <c r="F241" s="115">
        <v>120043488</v>
      </c>
      <c r="G241" s="3">
        <v>6033823498</v>
      </c>
      <c r="H241" s="114">
        <v>0</v>
      </c>
    </row>
    <row r="242" spans="1:8" ht="12.75">
      <c r="A242" s="49"/>
      <c r="B242" s="113">
        <v>1999</v>
      </c>
      <c r="C242" s="116">
        <v>1778572036</v>
      </c>
      <c r="D242" s="116">
        <v>1590465827</v>
      </c>
      <c r="E242" s="116">
        <v>3126225781</v>
      </c>
      <c r="F242" s="115">
        <v>215832984</v>
      </c>
      <c r="G242" s="3">
        <v>6711096628</v>
      </c>
      <c r="H242" s="114">
        <v>0</v>
      </c>
    </row>
    <row r="243" spans="1:8" ht="12.75">
      <c r="A243" s="49"/>
      <c r="B243" s="113">
        <v>2000</v>
      </c>
      <c r="C243" s="116">
        <v>2016183088</v>
      </c>
      <c r="D243" s="116">
        <v>1661089201</v>
      </c>
      <c r="E243" s="116">
        <v>3320183808</v>
      </c>
      <c r="F243" s="115">
        <v>280425402</v>
      </c>
      <c r="G243" s="3">
        <v>7277881499</v>
      </c>
      <c r="H243" s="114">
        <v>0</v>
      </c>
    </row>
    <row r="244" spans="1:8" ht="12.75">
      <c r="A244" s="49"/>
      <c r="B244" s="113">
        <v>2001</v>
      </c>
      <c r="C244" s="116">
        <v>1754757434</v>
      </c>
      <c r="D244" s="116">
        <v>2404069919</v>
      </c>
      <c r="E244" s="116">
        <v>3594907640</v>
      </c>
      <c r="F244" s="115">
        <v>173930451</v>
      </c>
      <c r="G244" s="3"/>
      <c r="H244" s="114">
        <v>0</v>
      </c>
    </row>
    <row r="245" spans="1:8" ht="12.75">
      <c r="A245" s="49"/>
      <c r="B245" s="113">
        <v>2002</v>
      </c>
      <c r="C245" s="116">
        <v>1801940643</v>
      </c>
      <c r="D245" s="116">
        <v>3287734605</v>
      </c>
      <c r="E245" s="116">
        <v>3681040208</v>
      </c>
      <c r="F245" s="115">
        <v>193303773</v>
      </c>
      <c r="G245" s="3"/>
      <c r="H245" s="114"/>
    </row>
    <row r="246" spans="1:8" ht="12.75">
      <c r="A246" s="49"/>
      <c r="C246" s="116"/>
      <c r="D246" s="116"/>
      <c r="E246" s="116"/>
      <c r="F246" s="115"/>
      <c r="H246" s="114"/>
    </row>
    <row r="247" spans="1:8" ht="12.75">
      <c r="A247" s="49" t="s">
        <v>32</v>
      </c>
      <c r="B247" s="113">
        <v>1988</v>
      </c>
      <c r="C247" s="116">
        <v>785518841</v>
      </c>
      <c r="D247" s="116">
        <v>666373201</v>
      </c>
      <c r="E247" s="116">
        <v>1257600157</v>
      </c>
      <c r="F247" s="115">
        <v>251661721</v>
      </c>
      <c r="G247" s="3">
        <v>2961153920</v>
      </c>
      <c r="H247" s="114">
        <v>0</v>
      </c>
    </row>
    <row r="248" spans="1:8" ht="12.75">
      <c r="A248" s="49"/>
      <c r="B248" s="113">
        <v>1989</v>
      </c>
      <c r="C248" s="116">
        <v>737400938</v>
      </c>
      <c r="D248" s="116">
        <v>713162245</v>
      </c>
      <c r="E248" s="116">
        <v>1385739261</v>
      </c>
      <c r="F248" s="115">
        <v>224539753</v>
      </c>
      <c r="G248" s="3">
        <v>3060842197</v>
      </c>
      <c r="H248" s="114">
        <v>0</v>
      </c>
    </row>
    <row r="249" spans="1:8" ht="12.75">
      <c r="A249" s="49"/>
      <c r="B249" s="113">
        <v>1990</v>
      </c>
      <c r="C249" s="116">
        <v>756412872</v>
      </c>
      <c r="D249" s="116">
        <v>883066273.08</v>
      </c>
      <c r="E249" s="116">
        <v>1437593560</v>
      </c>
      <c r="F249" s="115">
        <v>174140010</v>
      </c>
      <c r="G249" s="3">
        <v>3251212715.08</v>
      </c>
      <c r="H249" s="114">
        <v>0</v>
      </c>
    </row>
    <row r="250" spans="1:8" ht="12.75">
      <c r="A250" s="49"/>
      <c r="B250" s="113">
        <v>1991</v>
      </c>
      <c r="C250" s="116">
        <v>842900036</v>
      </c>
      <c r="D250" s="116">
        <v>886725305</v>
      </c>
      <c r="E250" s="116">
        <v>1391111493</v>
      </c>
      <c r="F250" s="115">
        <v>227822108</v>
      </c>
      <c r="G250" s="3">
        <v>3348558942</v>
      </c>
      <c r="H250" s="114">
        <v>0</v>
      </c>
    </row>
    <row r="251" spans="1:8" ht="12.75">
      <c r="A251" s="49"/>
      <c r="B251" s="113">
        <v>1992</v>
      </c>
      <c r="C251" s="116">
        <v>842908152</v>
      </c>
      <c r="D251" s="116">
        <v>925692132.84</v>
      </c>
      <c r="E251" s="116">
        <v>1409401079</v>
      </c>
      <c r="F251" s="115">
        <v>128788808</v>
      </c>
      <c r="G251" s="3">
        <v>3306790171.84</v>
      </c>
      <c r="H251" s="114">
        <v>0</v>
      </c>
    </row>
    <row r="252" spans="1:8" ht="12.75">
      <c r="A252" s="49"/>
      <c r="B252" s="113">
        <v>1993</v>
      </c>
      <c r="C252" s="116">
        <v>882251556</v>
      </c>
      <c r="D252" s="116">
        <v>904997269</v>
      </c>
      <c r="E252" s="116">
        <v>1626509806</v>
      </c>
      <c r="F252" s="115">
        <v>182073258</v>
      </c>
      <c r="G252" s="3">
        <v>3595831889</v>
      </c>
      <c r="H252" s="114">
        <v>0</v>
      </c>
    </row>
    <row r="253" spans="1:8" ht="12.75">
      <c r="A253" s="49"/>
      <c r="B253" s="113">
        <v>1994</v>
      </c>
      <c r="C253" s="116">
        <v>942321717</v>
      </c>
      <c r="D253" s="116">
        <v>1008736756</v>
      </c>
      <c r="E253" s="116">
        <v>1637708558</v>
      </c>
      <c r="F253" s="115">
        <v>113476398</v>
      </c>
      <c r="G253" s="3">
        <v>3702243429</v>
      </c>
      <c r="H253" s="114">
        <v>0</v>
      </c>
    </row>
    <row r="254" spans="1:8" ht="12.75">
      <c r="A254" s="49"/>
      <c r="B254" s="113">
        <v>1995</v>
      </c>
      <c r="C254" s="116">
        <v>997746336</v>
      </c>
      <c r="D254" s="116">
        <v>1016521518</v>
      </c>
      <c r="E254" s="116">
        <v>1737573975</v>
      </c>
      <c r="F254" s="115">
        <v>134059041</v>
      </c>
      <c r="G254" s="3">
        <v>3885900870</v>
      </c>
      <c r="H254" s="114">
        <v>0</v>
      </c>
    </row>
    <row r="255" spans="1:8" ht="12.75">
      <c r="A255" s="49"/>
      <c r="B255" s="113">
        <v>1996</v>
      </c>
      <c r="C255" s="116">
        <v>955936583</v>
      </c>
      <c r="D255" s="116">
        <v>784021094</v>
      </c>
      <c r="E255" s="116">
        <v>1838043543</v>
      </c>
      <c r="F255" s="115">
        <v>109511547</v>
      </c>
      <c r="G255" s="3">
        <v>3687512767</v>
      </c>
      <c r="H255" s="114">
        <v>0</v>
      </c>
    </row>
    <row r="256" spans="1:8" ht="12.75">
      <c r="A256" s="49"/>
      <c r="B256" s="113">
        <v>1997</v>
      </c>
      <c r="C256" s="116">
        <v>985559407</v>
      </c>
      <c r="D256" s="116">
        <v>894117143</v>
      </c>
      <c r="E256" s="116">
        <v>1849655839</v>
      </c>
      <c r="F256" s="115">
        <v>169015453</v>
      </c>
      <c r="G256" s="3">
        <v>3898347842</v>
      </c>
      <c r="H256" s="114">
        <v>0</v>
      </c>
    </row>
    <row r="257" spans="1:8" ht="12.75">
      <c r="A257" s="49"/>
      <c r="B257" s="113">
        <v>1998</v>
      </c>
      <c r="C257" s="116">
        <v>1065757864</v>
      </c>
      <c r="D257" s="116">
        <v>849594940</v>
      </c>
      <c r="E257" s="116">
        <v>1952738002</v>
      </c>
      <c r="F257" s="115">
        <v>135269047</v>
      </c>
      <c r="G257" s="3">
        <v>4003359853</v>
      </c>
      <c r="H257" s="114">
        <v>0</v>
      </c>
    </row>
    <row r="258" spans="1:8" ht="12.75">
      <c r="A258" s="49"/>
      <c r="B258" s="113">
        <v>1999</v>
      </c>
      <c r="C258" s="116">
        <v>953323879</v>
      </c>
      <c r="D258" s="116">
        <v>1171798999</v>
      </c>
      <c r="E258" s="116">
        <v>2082100004</v>
      </c>
      <c r="F258" s="115">
        <v>447435166</v>
      </c>
      <c r="G258" s="3">
        <v>4654658048</v>
      </c>
      <c r="H258" s="114">
        <v>0</v>
      </c>
    </row>
    <row r="259" spans="1:8" ht="12.75">
      <c r="A259" s="49"/>
      <c r="B259" s="113">
        <v>2000</v>
      </c>
      <c r="C259" s="116">
        <v>977485907</v>
      </c>
      <c r="D259" s="116">
        <v>1130559841</v>
      </c>
      <c r="E259" s="116">
        <v>2170175367</v>
      </c>
      <c r="F259" s="115">
        <v>305994751</v>
      </c>
      <c r="G259" s="3">
        <v>4584215866</v>
      </c>
      <c r="H259" s="114">
        <v>0</v>
      </c>
    </row>
    <row r="260" spans="1:8" ht="12.75">
      <c r="A260" s="49"/>
      <c r="B260" s="113">
        <v>2001</v>
      </c>
      <c r="C260" s="116">
        <v>1016548735</v>
      </c>
      <c r="D260" s="116">
        <v>1520979606</v>
      </c>
      <c r="E260" s="116">
        <v>2348107723</v>
      </c>
      <c r="F260" s="115">
        <v>209415591</v>
      </c>
      <c r="G260" s="3"/>
      <c r="H260" s="114">
        <v>0</v>
      </c>
    </row>
    <row r="261" spans="1:8" ht="12.75">
      <c r="A261" s="49"/>
      <c r="B261" s="113">
        <v>2002</v>
      </c>
      <c r="C261" s="116">
        <v>1039296621</v>
      </c>
      <c r="D261" s="116">
        <v>1717794926</v>
      </c>
      <c r="E261" s="116">
        <v>2475482347</v>
      </c>
      <c r="F261" s="115">
        <v>1769965718</v>
      </c>
      <c r="G261" s="3"/>
      <c r="H261" s="114"/>
    </row>
    <row r="262" spans="1:8" ht="12.75">
      <c r="A262" s="49"/>
      <c r="C262" s="116"/>
      <c r="D262" s="116"/>
      <c r="E262" s="116"/>
      <c r="F262" s="115"/>
      <c r="H262" s="114"/>
    </row>
    <row r="263" spans="1:8" ht="12.75">
      <c r="A263" s="49" t="s">
        <v>34</v>
      </c>
      <c r="B263" s="113">
        <v>1988</v>
      </c>
      <c r="C263" s="116">
        <v>639565767</v>
      </c>
      <c r="D263" s="116">
        <v>401514879</v>
      </c>
      <c r="E263" s="116">
        <v>974720100</v>
      </c>
      <c r="F263" s="115">
        <v>0</v>
      </c>
      <c r="G263" s="3">
        <v>2015800746</v>
      </c>
      <c r="H263" s="114">
        <v>0</v>
      </c>
    </row>
    <row r="264" spans="1:8" ht="12.75">
      <c r="A264" s="49"/>
      <c r="B264" s="113">
        <v>1989</v>
      </c>
      <c r="C264" s="116">
        <v>608814887</v>
      </c>
      <c r="D264" s="116">
        <v>430035831</v>
      </c>
      <c r="E264" s="116">
        <v>1076232589</v>
      </c>
      <c r="F264" s="115">
        <v>0</v>
      </c>
      <c r="G264" s="3">
        <v>2115083307</v>
      </c>
      <c r="H264" s="114">
        <v>0</v>
      </c>
    </row>
    <row r="265" spans="1:8" ht="12.75">
      <c r="A265" s="49"/>
      <c r="B265" s="113">
        <v>1990</v>
      </c>
      <c r="C265" s="116">
        <v>656398552</v>
      </c>
      <c r="D265" s="116">
        <v>499031760.88</v>
      </c>
      <c r="E265" s="116">
        <v>1216654689</v>
      </c>
      <c r="F265" s="115">
        <v>0</v>
      </c>
      <c r="G265" s="3">
        <v>2372085001.88</v>
      </c>
      <c r="H265" s="114">
        <v>0</v>
      </c>
    </row>
    <row r="266" spans="1:8" ht="12.75">
      <c r="A266" s="49"/>
      <c r="B266" s="113">
        <v>1991</v>
      </c>
      <c r="C266" s="116">
        <v>681053616</v>
      </c>
      <c r="D266" s="116">
        <v>455310657</v>
      </c>
      <c r="E266" s="116">
        <v>1268847560</v>
      </c>
      <c r="F266" s="115">
        <v>0</v>
      </c>
      <c r="G266" s="3">
        <v>2405211833</v>
      </c>
      <c r="H266" s="114">
        <v>0</v>
      </c>
    </row>
    <row r="267" spans="1:8" ht="12.75">
      <c r="A267" s="49"/>
      <c r="B267" s="113">
        <v>1992</v>
      </c>
      <c r="C267" s="116">
        <v>763861799</v>
      </c>
      <c r="D267" s="116">
        <v>582216067.0799999</v>
      </c>
      <c r="E267" s="116">
        <v>1333789810</v>
      </c>
      <c r="F267" s="115">
        <v>0</v>
      </c>
      <c r="G267" s="3">
        <v>2679867676.08</v>
      </c>
      <c r="H267" s="114">
        <v>0</v>
      </c>
    </row>
    <row r="268" spans="1:8" ht="12.75">
      <c r="A268" s="49"/>
      <c r="B268" s="113">
        <v>1993</v>
      </c>
      <c r="C268" s="116">
        <v>786765266</v>
      </c>
      <c r="D268" s="116">
        <v>515434776</v>
      </c>
      <c r="E268" s="116">
        <v>1404106568</v>
      </c>
      <c r="F268" s="115">
        <v>0</v>
      </c>
      <c r="G268" s="3">
        <v>2706306610</v>
      </c>
      <c r="H268" s="114">
        <v>0</v>
      </c>
    </row>
    <row r="269" spans="1:8" ht="12.75">
      <c r="A269" s="49"/>
      <c r="B269" s="113">
        <v>1994</v>
      </c>
      <c r="C269" s="116">
        <v>861400497</v>
      </c>
      <c r="D269" s="116">
        <v>552545906</v>
      </c>
      <c r="E269" s="116">
        <v>1444474497</v>
      </c>
      <c r="F269" s="115">
        <v>0</v>
      </c>
      <c r="G269" s="3">
        <v>2858420900</v>
      </c>
      <c r="H269" s="114">
        <v>0</v>
      </c>
    </row>
    <row r="270" spans="1:8" ht="12.75">
      <c r="A270" s="49"/>
      <c r="B270" s="113">
        <v>1995</v>
      </c>
      <c r="C270" s="116">
        <v>843021220</v>
      </c>
      <c r="D270" s="116">
        <v>569854074</v>
      </c>
      <c r="E270" s="116">
        <v>1444104643</v>
      </c>
      <c r="F270" s="115">
        <v>0</v>
      </c>
      <c r="G270" s="3">
        <v>2856979937</v>
      </c>
      <c r="H270" s="114">
        <v>0</v>
      </c>
    </row>
    <row r="271" spans="1:8" ht="12.75">
      <c r="A271" s="49"/>
      <c r="B271" s="113">
        <v>1996</v>
      </c>
      <c r="C271" s="116">
        <v>853764235</v>
      </c>
      <c r="D271" s="116">
        <v>462524491</v>
      </c>
      <c r="E271" s="116">
        <v>1418049665</v>
      </c>
      <c r="F271" s="115">
        <v>0</v>
      </c>
      <c r="G271" s="3">
        <v>2734338391</v>
      </c>
      <c r="H271" s="114">
        <v>0</v>
      </c>
    </row>
    <row r="272" spans="1:8" ht="12.75">
      <c r="A272" s="49"/>
      <c r="B272" s="113">
        <v>1997</v>
      </c>
      <c r="C272" s="116">
        <v>795285017</v>
      </c>
      <c r="D272" s="116">
        <v>540931940</v>
      </c>
      <c r="E272" s="116">
        <v>1429894102</v>
      </c>
      <c r="F272" s="115">
        <v>0</v>
      </c>
      <c r="G272" s="3">
        <v>2766111059</v>
      </c>
      <c r="H272" s="114">
        <v>0</v>
      </c>
    </row>
    <row r="273" spans="1:8" ht="12.75">
      <c r="A273" s="49"/>
      <c r="B273" s="113">
        <v>1998</v>
      </c>
      <c r="C273" s="116">
        <v>819132462</v>
      </c>
      <c r="D273" s="116">
        <v>473659037</v>
      </c>
      <c r="E273" s="116">
        <v>1539514398</v>
      </c>
      <c r="F273" s="115">
        <v>0</v>
      </c>
      <c r="G273" s="3">
        <v>2832305897</v>
      </c>
      <c r="H273" s="114">
        <v>0</v>
      </c>
    </row>
    <row r="274" spans="1:8" ht="12.75">
      <c r="A274" s="49"/>
      <c r="B274" s="113">
        <v>1999</v>
      </c>
      <c r="C274" s="116">
        <v>795058466</v>
      </c>
      <c r="D274" s="116">
        <v>1349430275</v>
      </c>
      <c r="E274" s="116">
        <v>1629391488</v>
      </c>
      <c r="F274" s="115">
        <v>0</v>
      </c>
      <c r="G274" s="3">
        <v>3773880229</v>
      </c>
      <c r="H274" s="114">
        <v>0</v>
      </c>
    </row>
    <row r="275" spans="1:8" ht="12.75">
      <c r="A275" s="49"/>
      <c r="B275" s="113">
        <v>2000</v>
      </c>
      <c r="C275" s="116">
        <v>812902299</v>
      </c>
      <c r="D275" s="116">
        <v>935686521</v>
      </c>
      <c r="E275" s="116">
        <v>1705618511</v>
      </c>
      <c r="F275" s="115">
        <v>0</v>
      </c>
      <c r="G275" s="3">
        <v>3454207331</v>
      </c>
      <c r="H275" s="114">
        <v>0</v>
      </c>
    </row>
    <row r="276" spans="1:8" ht="12.75">
      <c r="A276" s="49"/>
      <c r="B276" s="113">
        <v>2001</v>
      </c>
      <c r="C276" s="116">
        <v>859584486</v>
      </c>
      <c r="D276" s="116">
        <v>948024058</v>
      </c>
      <c r="E276" s="116">
        <v>1896700056</v>
      </c>
      <c r="F276" s="115">
        <v>0</v>
      </c>
      <c r="G276" s="3"/>
      <c r="H276" s="114">
        <v>0</v>
      </c>
    </row>
    <row r="277" spans="1:8" ht="12.75">
      <c r="A277" s="49"/>
      <c r="B277" s="113">
        <v>2002</v>
      </c>
      <c r="C277" s="116">
        <v>831889443</v>
      </c>
      <c r="D277" s="116">
        <v>1294896420</v>
      </c>
      <c r="E277" s="116">
        <v>2119794524</v>
      </c>
      <c r="F277" s="115">
        <v>0</v>
      </c>
      <c r="G277" s="3"/>
      <c r="H277" s="114"/>
    </row>
    <row r="278" spans="1:8" ht="12.75">
      <c r="A278" s="49"/>
      <c r="C278" s="116"/>
      <c r="D278" s="116"/>
      <c r="E278" s="116"/>
      <c r="F278" s="115"/>
      <c r="H278" s="114"/>
    </row>
    <row r="279" spans="1:8" ht="12.75">
      <c r="A279" s="49" t="s">
        <v>36</v>
      </c>
      <c r="B279" s="113">
        <v>1988</v>
      </c>
      <c r="C279" s="116">
        <v>652323525</v>
      </c>
      <c r="D279" s="116">
        <v>462752555</v>
      </c>
      <c r="E279" s="116">
        <v>1001179311</v>
      </c>
      <c r="F279" s="115">
        <v>0</v>
      </c>
      <c r="G279" s="3">
        <v>2116255391</v>
      </c>
      <c r="H279" s="114">
        <v>0</v>
      </c>
    </row>
    <row r="280" spans="1:8" ht="12.75">
      <c r="A280" s="49"/>
      <c r="B280" s="113">
        <v>1989</v>
      </c>
      <c r="C280" s="116">
        <v>681252108</v>
      </c>
      <c r="D280" s="116">
        <v>402109921</v>
      </c>
      <c r="E280" s="116">
        <v>976169464</v>
      </c>
      <c r="F280" s="115">
        <v>0</v>
      </c>
      <c r="G280" s="3">
        <v>2059531493</v>
      </c>
      <c r="H280" s="114">
        <v>0</v>
      </c>
    </row>
    <row r="281" spans="1:8" ht="12.75">
      <c r="A281" s="49"/>
      <c r="B281" s="113">
        <v>1990</v>
      </c>
      <c r="C281" s="116">
        <v>702834652</v>
      </c>
      <c r="D281" s="116">
        <v>562093109.12</v>
      </c>
      <c r="E281" s="116">
        <v>1028577699</v>
      </c>
      <c r="F281" s="115">
        <v>0</v>
      </c>
      <c r="G281" s="3">
        <v>2293505460.12</v>
      </c>
      <c r="H281" s="114">
        <v>0</v>
      </c>
    </row>
    <row r="282" spans="1:8" ht="12.75">
      <c r="A282" s="49"/>
      <c r="B282" s="113">
        <v>1991</v>
      </c>
      <c r="C282" s="116">
        <v>804298095</v>
      </c>
      <c r="D282" s="116">
        <v>407490577</v>
      </c>
      <c r="E282" s="116">
        <v>1040899763</v>
      </c>
      <c r="F282" s="115">
        <v>0</v>
      </c>
      <c r="G282" s="3">
        <v>2252688435</v>
      </c>
      <c r="H282" s="114">
        <v>0</v>
      </c>
    </row>
    <row r="283" spans="1:8" ht="12.75">
      <c r="A283" s="49"/>
      <c r="B283" s="113">
        <v>1992</v>
      </c>
      <c r="C283" s="116">
        <v>863449882</v>
      </c>
      <c r="D283" s="116">
        <v>477039571.24</v>
      </c>
      <c r="E283" s="116">
        <v>1046400494</v>
      </c>
      <c r="F283" s="115">
        <v>0</v>
      </c>
      <c r="G283" s="3">
        <v>2386889947.24</v>
      </c>
      <c r="H283" s="114">
        <v>0</v>
      </c>
    </row>
    <row r="284" spans="1:8" ht="12.75">
      <c r="A284" s="49"/>
      <c r="B284" s="113">
        <v>1993</v>
      </c>
      <c r="C284" s="116">
        <v>981759182</v>
      </c>
      <c r="D284" s="116">
        <v>420968556</v>
      </c>
      <c r="E284" s="116">
        <v>731975034</v>
      </c>
      <c r="F284" s="115">
        <v>0</v>
      </c>
      <c r="G284" s="3">
        <v>2134702772</v>
      </c>
      <c r="H284" s="114">
        <v>0</v>
      </c>
    </row>
    <row r="285" spans="1:8" ht="12.75">
      <c r="A285" s="49"/>
      <c r="B285" s="113">
        <v>1994</v>
      </c>
      <c r="C285" s="116">
        <v>1041084278</v>
      </c>
      <c r="D285" s="116">
        <v>435895513</v>
      </c>
      <c r="E285" s="116">
        <v>754992840</v>
      </c>
      <c r="F285" s="115">
        <v>0</v>
      </c>
      <c r="G285" s="3">
        <v>2231972631</v>
      </c>
      <c r="H285" s="114">
        <v>0</v>
      </c>
    </row>
    <row r="286" spans="1:8" ht="12.75">
      <c r="A286" s="49"/>
      <c r="B286" s="113">
        <v>1995</v>
      </c>
      <c r="C286" s="116">
        <v>1118838559</v>
      </c>
      <c r="D286" s="116">
        <v>505290615</v>
      </c>
      <c r="E286" s="116">
        <v>775041380</v>
      </c>
      <c r="F286" s="115">
        <v>0</v>
      </c>
      <c r="G286" s="3">
        <v>2399170554</v>
      </c>
      <c r="H286" s="114">
        <v>0</v>
      </c>
    </row>
    <row r="287" spans="1:8" ht="12.75">
      <c r="A287" s="49"/>
      <c r="B287" s="113">
        <v>1996</v>
      </c>
      <c r="C287" s="116">
        <v>1048384540</v>
      </c>
      <c r="D287" s="116">
        <v>510101586</v>
      </c>
      <c r="E287" s="116">
        <v>731273244</v>
      </c>
      <c r="F287" s="115">
        <v>0</v>
      </c>
      <c r="G287" s="3">
        <v>2289759370</v>
      </c>
      <c r="H287" s="114">
        <v>0</v>
      </c>
    </row>
    <row r="288" spans="1:8" ht="12.75">
      <c r="A288" s="49"/>
      <c r="B288" s="113">
        <v>1997</v>
      </c>
      <c r="C288" s="116">
        <v>1036170128</v>
      </c>
      <c r="D288" s="116">
        <v>614634514</v>
      </c>
      <c r="E288" s="116">
        <v>698776603</v>
      </c>
      <c r="F288" s="115">
        <v>0</v>
      </c>
      <c r="G288" s="3">
        <v>2349581245</v>
      </c>
      <c r="H288" s="114">
        <v>0</v>
      </c>
    </row>
    <row r="289" spans="1:8" ht="12.75">
      <c r="A289" s="49"/>
      <c r="B289" s="113">
        <v>1998</v>
      </c>
      <c r="C289" s="116">
        <v>1016179966</v>
      </c>
      <c r="D289" s="116">
        <v>498080187</v>
      </c>
      <c r="E289" s="116">
        <v>837252702</v>
      </c>
      <c r="F289" s="115">
        <v>0</v>
      </c>
      <c r="G289" s="3">
        <v>2351512855</v>
      </c>
      <c r="H289" s="114">
        <v>0</v>
      </c>
    </row>
    <row r="290" spans="1:8" ht="12.75">
      <c r="A290" s="49"/>
      <c r="B290" s="113">
        <v>1999</v>
      </c>
      <c r="C290" s="116">
        <v>987288799</v>
      </c>
      <c r="D290" s="116">
        <v>709438478</v>
      </c>
      <c r="E290" s="116">
        <v>812187543</v>
      </c>
      <c r="F290" s="115">
        <v>0</v>
      </c>
      <c r="G290" s="3">
        <v>2508914820</v>
      </c>
      <c r="H290" s="114">
        <v>0</v>
      </c>
    </row>
    <row r="291" spans="1:8" ht="12.75">
      <c r="A291" s="49"/>
      <c r="B291" s="113">
        <v>2000</v>
      </c>
      <c r="C291" s="116">
        <v>1006135905</v>
      </c>
      <c r="D291" s="116">
        <v>670789512</v>
      </c>
      <c r="E291" s="116">
        <v>952658524</v>
      </c>
      <c r="F291" s="115">
        <v>0</v>
      </c>
      <c r="G291" s="3">
        <v>2629583941</v>
      </c>
      <c r="H291" s="114">
        <v>0</v>
      </c>
    </row>
    <row r="292" spans="1:8" ht="12.75">
      <c r="A292" s="49"/>
      <c r="B292" s="113">
        <v>2001</v>
      </c>
      <c r="C292" s="116">
        <v>1034106318</v>
      </c>
      <c r="D292" s="116">
        <v>1286370885</v>
      </c>
      <c r="E292" s="116">
        <v>999827130</v>
      </c>
      <c r="F292" s="115">
        <v>0</v>
      </c>
      <c r="G292" s="3"/>
      <c r="H292" s="114">
        <v>0</v>
      </c>
    </row>
    <row r="293" spans="1:8" ht="12.75">
      <c r="A293" s="49"/>
      <c r="B293" s="113">
        <v>2002</v>
      </c>
      <c r="C293" s="116">
        <v>1073349608</v>
      </c>
      <c r="D293" s="116">
        <v>1410082719</v>
      </c>
      <c r="E293" s="116">
        <v>898097907</v>
      </c>
      <c r="F293" s="115">
        <v>0</v>
      </c>
      <c r="G293" s="3"/>
      <c r="H293" s="114"/>
    </row>
    <row r="294" spans="1:8" ht="12.75">
      <c r="A294" s="49"/>
      <c r="C294" s="116"/>
      <c r="D294" s="116"/>
      <c r="E294" s="116"/>
      <c r="F294" s="115"/>
      <c r="H294" s="114"/>
    </row>
    <row r="295" spans="1:9" ht="12.75">
      <c r="A295" s="49" t="s">
        <v>38</v>
      </c>
      <c r="B295" s="113">
        <v>1988</v>
      </c>
      <c r="C295" s="116">
        <v>1061394381</v>
      </c>
      <c r="D295" s="116">
        <v>574031109</v>
      </c>
      <c r="E295" s="116">
        <v>877000957</v>
      </c>
      <c r="F295" s="115">
        <v>0</v>
      </c>
      <c r="G295" s="3">
        <v>2512426447</v>
      </c>
      <c r="H295" s="114">
        <v>23113640</v>
      </c>
      <c r="I295" t="s">
        <v>342</v>
      </c>
    </row>
    <row r="296" spans="1:9" ht="12.75">
      <c r="A296" s="49"/>
      <c r="B296" s="113">
        <v>1989</v>
      </c>
      <c r="C296" s="116">
        <v>996849752</v>
      </c>
      <c r="D296" s="116">
        <v>588924864</v>
      </c>
      <c r="E296" s="116">
        <v>928692389</v>
      </c>
      <c r="F296" s="115">
        <v>0</v>
      </c>
      <c r="G296" s="3">
        <v>2514467005</v>
      </c>
      <c r="H296" s="114">
        <v>23892225</v>
      </c>
      <c r="I296" t="s">
        <v>342</v>
      </c>
    </row>
    <row r="297" spans="1:9" ht="12.75">
      <c r="A297" s="49"/>
      <c r="B297" s="113">
        <v>1990</v>
      </c>
      <c r="C297" s="116">
        <v>1018057956</v>
      </c>
      <c r="D297" s="116">
        <v>603881729.8</v>
      </c>
      <c r="E297" s="116">
        <v>1036157963</v>
      </c>
      <c r="F297" s="115">
        <v>0</v>
      </c>
      <c r="G297" s="3">
        <v>2658097648.8</v>
      </c>
      <c r="H297" s="114">
        <v>26985446</v>
      </c>
      <c r="I297" t="s">
        <v>342</v>
      </c>
    </row>
    <row r="298" spans="1:9" ht="12.75">
      <c r="A298" s="49"/>
      <c r="B298" s="113">
        <v>1991</v>
      </c>
      <c r="C298" s="116">
        <v>1121317153</v>
      </c>
      <c r="D298" s="116">
        <v>645602985</v>
      </c>
      <c r="E298" s="116">
        <v>1098008110</v>
      </c>
      <c r="F298" s="115">
        <v>0</v>
      </c>
      <c r="G298" s="3">
        <v>2864928248</v>
      </c>
      <c r="H298" s="114">
        <v>33959803</v>
      </c>
      <c r="I298" t="s">
        <v>342</v>
      </c>
    </row>
    <row r="299" spans="1:9" ht="12.75">
      <c r="A299" s="49"/>
      <c r="B299" s="113">
        <v>1992</v>
      </c>
      <c r="C299" s="116">
        <v>1178793531</v>
      </c>
      <c r="D299" s="116">
        <v>633048563.6</v>
      </c>
      <c r="E299" s="116">
        <v>1138258377</v>
      </c>
      <c r="F299" s="115">
        <v>0</v>
      </c>
      <c r="G299" s="3">
        <v>2950100471.6</v>
      </c>
      <c r="H299" s="114">
        <v>43120758</v>
      </c>
      <c r="I299" t="s">
        <v>342</v>
      </c>
    </row>
    <row r="300" spans="1:9" ht="12.75">
      <c r="A300" s="49"/>
      <c r="B300" s="113">
        <v>1993</v>
      </c>
      <c r="C300" s="116">
        <v>1248764898</v>
      </c>
      <c r="D300" s="116">
        <v>539042938</v>
      </c>
      <c r="E300" s="116">
        <v>1605901669</v>
      </c>
      <c r="F300" s="115">
        <v>0</v>
      </c>
      <c r="G300" s="3">
        <v>3393709505</v>
      </c>
      <c r="H300" s="114">
        <v>41233215</v>
      </c>
      <c r="I300" t="s">
        <v>342</v>
      </c>
    </row>
    <row r="301" spans="1:9" ht="12.75">
      <c r="A301" s="49"/>
      <c r="B301" s="113">
        <v>1994</v>
      </c>
      <c r="C301" s="116">
        <v>1300073287</v>
      </c>
      <c r="D301" s="116">
        <v>723268656</v>
      </c>
      <c r="E301" s="116">
        <v>1463024597</v>
      </c>
      <c r="F301" s="115">
        <v>0</v>
      </c>
      <c r="G301" s="3">
        <v>3486366540</v>
      </c>
      <c r="H301" s="114">
        <v>44926928</v>
      </c>
      <c r="I301" t="s">
        <v>342</v>
      </c>
    </row>
    <row r="302" spans="1:9" ht="12.75">
      <c r="A302" s="49"/>
      <c r="B302" s="113">
        <v>1995</v>
      </c>
      <c r="C302" s="116">
        <v>1379843512</v>
      </c>
      <c r="D302" s="116">
        <v>716707593</v>
      </c>
      <c r="E302" s="116">
        <v>1458342180</v>
      </c>
      <c r="F302" s="115">
        <v>0</v>
      </c>
      <c r="G302" s="3">
        <v>3554893285</v>
      </c>
      <c r="H302" s="114">
        <v>55557500</v>
      </c>
      <c r="I302" t="s">
        <v>342</v>
      </c>
    </row>
    <row r="303" spans="1:9" ht="12.75">
      <c r="A303" s="49"/>
      <c r="B303" s="113">
        <v>1996</v>
      </c>
      <c r="C303" s="116">
        <v>1339112500</v>
      </c>
      <c r="D303" s="116">
        <v>642737918</v>
      </c>
      <c r="E303" s="116">
        <v>1448410476</v>
      </c>
      <c r="F303" s="115">
        <v>0</v>
      </c>
      <c r="G303" s="3">
        <v>3430260894</v>
      </c>
      <c r="H303" s="114">
        <v>44304022</v>
      </c>
      <c r="I303" t="s">
        <v>342</v>
      </c>
    </row>
    <row r="304" spans="1:9" ht="12.75">
      <c r="A304" s="49"/>
      <c r="B304" s="113">
        <v>1997</v>
      </c>
      <c r="C304" s="116">
        <v>1300752300</v>
      </c>
      <c r="D304" s="116">
        <v>807107035</v>
      </c>
      <c r="E304" s="116">
        <v>1433423516</v>
      </c>
      <c r="F304" s="115">
        <v>0</v>
      </c>
      <c r="G304" s="3">
        <v>3541282851</v>
      </c>
      <c r="H304" s="114">
        <v>56147744</v>
      </c>
      <c r="I304" t="s">
        <v>342</v>
      </c>
    </row>
    <row r="305" spans="1:9" ht="12.75">
      <c r="A305" s="49"/>
      <c r="B305" s="113">
        <v>1998</v>
      </c>
      <c r="C305" s="116">
        <v>1309920109</v>
      </c>
      <c r="D305" s="116">
        <v>694905543</v>
      </c>
      <c r="E305" s="116">
        <v>1478605295</v>
      </c>
      <c r="F305" s="115">
        <v>0</v>
      </c>
      <c r="G305" s="3">
        <v>3483430947</v>
      </c>
      <c r="H305" s="114">
        <v>47810828</v>
      </c>
      <c r="I305" t="s">
        <v>342</v>
      </c>
    </row>
    <row r="306" spans="1:9" s="121" customFormat="1" ht="12.75">
      <c r="A306" s="118"/>
      <c r="B306" s="119">
        <v>1999</v>
      </c>
      <c r="C306" s="116">
        <v>1337413680</v>
      </c>
      <c r="D306" s="116">
        <v>1000942545</v>
      </c>
      <c r="E306" s="116">
        <v>1503860088</v>
      </c>
      <c r="F306" s="115">
        <v>0</v>
      </c>
      <c r="G306" s="120">
        <v>3842216313</v>
      </c>
      <c r="H306" s="114">
        <v>44644228</v>
      </c>
      <c r="I306" t="s">
        <v>342</v>
      </c>
    </row>
    <row r="307" spans="1:10" s="121" customFormat="1" ht="12.75">
      <c r="A307" s="118"/>
      <c r="B307" s="113">
        <v>2000</v>
      </c>
      <c r="C307" s="116">
        <v>1325312652</v>
      </c>
      <c r="D307" s="116">
        <v>1111178644</v>
      </c>
      <c r="E307" s="116">
        <v>1588295172</v>
      </c>
      <c r="F307" s="115">
        <v>0</v>
      </c>
      <c r="G307" s="3">
        <v>4024786468</v>
      </c>
      <c r="H307" s="114">
        <v>64531917</v>
      </c>
      <c r="I307" t="s">
        <v>342</v>
      </c>
      <c r="J307"/>
    </row>
    <row r="308" spans="1:10" s="121" customFormat="1" ht="12.75">
      <c r="A308" s="118"/>
      <c r="B308" s="113">
        <v>2001</v>
      </c>
      <c r="C308" s="116">
        <v>1416242656</v>
      </c>
      <c r="D308" s="116">
        <v>1539052777.52</v>
      </c>
      <c r="E308" s="116">
        <v>1735600327</v>
      </c>
      <c r="F308" s="115">
        <v>0</v>
      </c>
      <c r="G308" s="3"/>
      <c r="H308" s="114">
        <v>40291410</v>
      </c>
      <c r="I308" t="s">
        <v>342</v>
      </c>
      <c r="J308"/>
    </row>
    <row r="309" spans="1:10" s="121" customFormat="1" ht="12.75">
      <c r="A309" s="118"/>
      <c r="B309" s="113">
        <v>2002</v>
      </c>
      <c r="C309" s="116">
        <v>1456002060</v>
      </c>
      <c r="D309" s="116">
        <v>2062519014</v>
      </c>
      <c r="E309" s="116">
        <v>1917295335</v>
      </c>
      <c r="F309" s="115">
        <v>0</v>
      </c>
      <c r="G309" s="3"/>
      <c r="H309" s="114">
        <v>58279507</v>
      </c>
      <c r="I309" t="s">
        <v>342</v>
      </c>
      <c r="J309"/>
    </row>
    <row r="310" spans="1:8" ht="12.75">
      <c r="A310" s="49"/>
      <c r="C310" s="116"/>
      <c r="D310" s="116"/>
      <c r="E310" s="116"/>
      <c r="F310" s="115"/>
      <c r="H310" s="114"/>
    </row>
    <row r="311" spans="1:8" ht="12.75">
      <c r="A311" s="49" t="s">
        <v>39</v>
      </c>
      <c r="B311" s="113">
        <v>1988</v>
      </c>
      <c r="C311" s="116">
        <v>205589438</v>
      </c>
      <c r="D311" s="116">
        <v>143683665</v>
      </c>
      <c r="E311" s="116">
        <v>258670567</v>
      </c>
      <c r="F311" s="115">
        <v>46145929</v>
      </c>
      <c r="G311" s="3">
        <v>654089599</v>
      </c>
      <c r="H311" s="114">
        <v>0</v>
      </c>
    </row>
    <row r="312" spans="1:8" ht="12.75">
      <c r="A312" s="49"/>
      <c r="B312" s="113">
        <v>1989</v>
      </c>
      <c r="C312" s="116">
        <v>202478234</v>
      </c>
      <c r="D312" s="116">
        <v>166195355</v>
      </c>
      <c r="E312" s="116">
        <v>290326059</v>
      </c>
      <c r="F312" s="115">
        <v>70395054</v>
      </c>
      <c r="G312" s="3">
        <v>729394702</v>
      </c>
      <c r="H312" s="114">
        <v>0</v>
      </c>
    </row>
    <row r="313" spans="1:8" ht="12.75">
      <c r="A313" s="49"/>
      <c r="B313" s="113">
        <v>1990</v>
      </c>
      <c r="C313" s="116">
        <v>211356731</v>
      </c>
      <c r="D313" s="116">
        <v>222695205.6</v>
      </c>
      <c r="E313" s="116">
        <v>312504647</v>
      </c>
      <c r="F313" s="115">
        <v>43039290</v>
      </c>
      <c r="G313" s="3">
        <v>789595873.6</v>
      </c>
      <c r="H313" s="114">
        <v>0</v>
      </c>
    </row>
    <row r="314" spans="1:8" ht="12.75">
      <c r="A314" s="49"/>
      <c r="B314" s="113">
        <v>1991</v>
      </c>
      <c r="C314" s="116">
        <v>222499783</v>
      </c>
      <c r="D314" s="116">
        <v>168234474</v>
      </c>
      <c r="E314" s="116">
        <v>350523624</v>
      </c>
      <c r="F314" s="115">
        <v>69681202</v>
      </c>
      <c r="G314" s="3">
        <v>810939083</v>
      </c>
      <c r="H314" s="114">
        <v>0</v>
      </c>
    </row>
    <row r="315" spans="1:8" ht="12.75">
      <c r="A315" s="49"/>
      <c r="B315" s="113">
        <v>1992</v>
      </c>
      <c r="C315" s="116">
        <v>236125111</v>
      </c>
      <c r="D315" s="116">
        <v>204375145.52</v>
      </c>
      <c r="E315" s="116">
        <v>352638718</v>
      </c>
      <c r="F315" s="115">
        <v>40121545</v>
      </c>
      <c r="G315" s="3">
        <v>833260519.52</v>
      </c>
      <c r="H315" s="114">
        <v>0</v>
      </c>
    </row>
    <row r="316" spans="1:8" ht="12.75">
      <c r="A316" s="49"/>
      <c r="B316" s="113">
        <v>1993</v>
      </c>
      <c r="C316" s="116">
        <v>238318364</v>
      </c>
      <c r="D316" s="116">
        <v>172138858</v>
      </c>
      <c r="E316" s="116">
        <v>322976510</v>
      </c>
      <c r="F316" s="115">
        <v>55186025</v>
      </c>
      <c r="G316" s="3">
        <v>788619757</v>
      </c>
      <c r="H316" s="114">
        <v>0</v>
      </c>
    </row>
    <row r="317" spans="1:8" ht="12.75">
      <c r="A317" s="49"/>
      <c r="B317" s="113">
        <v>1994</v>
      </c>
      <c r="C317" s="116">
        <v>248769967</v>
      </c>
      <c r="D317" s="116">
        <v>244794929</v>
      </c>
      <c r="E317" s="116">
        <v>329123557</v>
      </c>
      <c r="F317" s="115">
        <v>67038506</v>
      </c>
      <c r="G317" s="3">
        <v>889726959</v>
      </c>
      <c r="H317" s="114">
        <v>0</v>
      </c>
    </row>
    <row r="318" spans="1:8" ht="12.75">
      <c r="A318" s="49"/>
      <c r="B318" s="113">
        <v>1995</v>
      </c>
      <c r="C318" s="116">
        <v>270300977</v>
      </c>
      <c r="D318" s="116">
        <v>250045083</v>
      </c>
      <c r="E318" s="116">
        <v>348737618</v>
      </c>
      <c r="F318" s="115">
        <v>71961672</v>
      </c>
      <c r="G318" s="3">
        <v>941045350</v>
      </c>
      <c r="H318" s="114">
        <v>0</v>
      </c>
    </row>
    <row r="319" spans="1:8" ht="12.75">
      <c r="A319" s="49"/>
      <c r="B319" s="113">
        <v>1996</v>
      </c>
      <c r="C319" s="116">
        <v>266662231</v>
      </c>
      <c r="D319" s="116">
        <v>195967922</v>
      </c>
      <c r="E319" s="116">
        <v>353848307</v>
      </c>
      <c r="F319" s="115">
        <v>114182473</v>
      </c>
      <c r="G319" s="3">
        <v>930660933</v>
      </c>
      <c r="H319" s="114">
        <v>0</v>
      </c>
    </row>
    <row r="320" spans="1:8" ht="12.75">
      <c r="A320" s="49"/>
      <c r="B320" s="113">
        <v>1997</v>
      </c>
      <c r="C320" s="116">
        <v>284860385</v>
      </c>
      <c r="D320" s="116">
        <v>264033487</v>
      </c>
      <c r="E320" s="116">
        <v>333331361</v>
      </c>
      <c r="F320" s="115">
        <v>19887348</v>
      </c>
      <c r="G320" s="3">
        <v>902112581</v>
      </c>
      <c r="H320" s="114">
        <v>0</v>
      </c>
    </row>
    <row r="321" spans="1:8" ht="12.75">
      <c r="A321" s="49"/>
      <c r="B321" s="113">
        <v>1998</v>
      </c>
      <c r="C321" s="116">
        <v>266013103</v>
      </c>
      <c r="D321" s="116">
        <v>251185254</v>
      </c>
      <c r="E321" s="116">
        <v>319592654</v>
      </c>
      <c r="F321" s="115">
        <v>150662978</v>
      </c>
      <c r="G321" s="3">
        <v>987453989</v>
      </c>
      <c r="H321" s="114">
        <v>0</v>
      </c>
    </row>
    <row r="322" spans="1:8" ht="12.75">
      <c r="A322" s="49"/>
      <c r="B322" s="113">
        <v>1999</v>
      </c>
      <c r="C322" s="116">
        <v>348461472</v>
      </c>
      <c r="D322" s="116">
        <v>290690820</v>
      </c>
      <c r="E322" s="116">
        <v>328367163</v>
      </c>
      <c r="F322" s="115">
        <v>50073932</v>
      </c>
      <c r="G322" s="3">
        <v>1017593387</v>
      </c>
      <c r="H322" s="114">
        <v>0</v>
      </c>
    </row>
    <row r="323" spans="1:8" ht="12.75">
      <c r="A323" s="49"/>
      <c r="B323" s="113">
        <v>2000</v>
      </c>
      <c r="C323" s="116">
        <v>297620356</v>
      </c>
      <c r="D323" s="116">
        <v>356673168</v>
      </c>
      <c r="E323" s="116">
        <v>315050368</v>
      </c>
      <c r="F323" s="115">
        <v>25000729</v>
      </c>
      <c r="G323" s="3">
        <v>994344621</v>
      </c>
      <c r="H323" s="114">
        <v>0</v>
      </c>
    </row>
    <row r="324" spans="1:8" ht="12.75">
      <c r="A324" s="49"/>
      <c r="B324" s="113">
        <v>2001</v>
      </c>
      <c r="C324" s="116">
        <v>282813848</v>
      </c>
      <c r="D324" s="116">
        <v>405279312</v>
      </c>
      <c r="E324" s="116">
        <v>323524951</v>
      </c>
      <c r="F324" s="115">
        <v>37673601</v>
      </c>
      <c r="G324" s="3"/>
      <c r="H324" s="114">
        <v>0</v>
      </c>
    </row>
    <row r="325" spans="1:8" ht="12.75">
      <c r="A325" s="49"/>
      <c r="B325" s="113">
        <v>2002</v>
      </c>
      <c r="C325" s="116">
        <v>334023655</v>
      </c>
      <c r="D325" s="116">
        <v>640376252</v>
      </c>
      <c r="E325" s="116">
        <v>364934677</v>
      </c>
      <c r="F325" s="115">
        <v>32454741</v>
      </c>
      <c r="G325" s="3"/>
      <c r="H325" s="114"/>
    </row>
    <row r="326" spans="1:8" ht="12.75">
      <c r="A326" s="49"/>
      <c r="C326" s="116"/>
      <c r="D326" s="116"/>
      <c r="E326" s="116"/>
      <c r="F326" s="115"/>
      <c r="H326" s="114"/>
    </row>
    <row r="327" spans="1:8" ht="12.75">
      <c r="A327" s="49" t="s">
        <v>41</v>
      </c>
      <c r="B327" s="113">
        <v>1988</v>
      </c>
      <c r="C327" s="116">
        <v>1100513137</v>
      </c>
      <c r="D327" s="116">
        <v>733179846</v>
      </c>
      <c r="E327" s="116">
        <v>1872016098</v>
      </c>
      <c r="F327" s="115">
        <v>0</v>
      </c>
      <c r="G327" s="3">
        <v>3705709081</v>
      </c>
      <c r="H327" s="114">
        <v>0</v>
      </c>
    </row>
    <row r="328" spans="1:8" ht="12.75">
      <c r="A328" s="49"/>
      <c r="B328" s="113">
        <v>1989</v>
      </c>
      <c r="C328" s="116">
        <v>1145229975</v>
      </c>
      <c r="D328" s="116">
        <v>921665068</v>
      </c>
      <c r="E328" s="116">
        <v>1988481174</v>
      </c>
      <c r="F328" s="115">
        <v>0</v>
      </c>
      <c r="G328" s="3">
        <v>4055376217</v>
      </c>
      <c r="H328" s="114">
        <v>0</v>
      </c>
    </row>
    <row r="329" spans="1:8" ht="12.75">
      <c r="A329" s="49"/>
      <c r="B329" s="113">
        <v>1990</v>
      </c>
      <c r="C329" s="116">
        <v>1191463774</v>
      </c>
      <c r="D329" s="116">
        <v>1117302797.52</v>
      </c>
      <c r="E329" s="116">
        <v>2144409308</v>
      </c>
      <c r="F329" s="115">
        <v>0</v>
      </c>
      <c r="G329" s="3">
        <v>4453175879.52</v>
      </c>
      <c r="H329" s="114">
        <v>0</v>
      </c>
    </row>
    <row r="330" spans="1:8" ht="12.75">
      <c r="A330" s="49"/>
      <c r="B330" s="113">
        <v>1991</v>
      </c>
      <c r="C330" s="116">
        <v>1263365695</v>
      </c>
      <c r="D330" s="116">
        <v>1005736364</v>
      </c>
      <c r="E330" s="116">
        <v>1745723567</v>
      </c>
      <c r="F330" s="115">
        <v>0</v>
      </c>
      <c r="G330" s="3">
        <v>4014825626</v>
      </c>
      <c r="H330" s="114">
        <v>0</v>
      </c>
    </row>
    <row r="331" spans="1:8" ht="12.75">
      <c r="A331" s="49"/>
      <c r="B331" s="113">
        <v>1992</v>
      </c>
      <c r="C331" s="116">
        <v>1358123602</v>
      </c>
      <c r="D331" s="116">
        <v>1369609901.64</v>
      </c>
      <c r="E331" s="116">
        <v>1635054709</v>
      </c>
      <c r="F331" s="115">
        <v>0</v>
      </c>
      <c r="G331" s="3">
        <v>4362788212.64</v>
      </c>
      <c r="H331" s="114">
        <v>0</v>
      </c>
    </row>
    <row r="332" spans="1:8" ht="12.75">
      <c r="A332" s="49"/>
      <c r="B332" s="113">
        <v>1993</v>
      </c>
      <c r="C332" s="116">
        <v>1358348908</v>
      </c>
      <c r="D332" s="116">
        <v>1012867979</v>
      </c>
      <c r="E332" s="116">
        <v>1659545557</v>
      </c>
      <c r="F332" s="115">
        <v>0</v>
      </c>
      <c r="G332" s="3">
        <v>4030762444</v>
      </c>
      <c r="H332" s="114">
        <v>0</v>
      </c>
    </row>
    <row r="333" spans="1:8" ht="12.75">
      <c r="A333" s="49"/>
      <c r="B333" s="113">
        <v>1994</v>
      </c>
      <c r="C333" s="116">
        <v>1405794797</v>
      </c>
      <c r="D333" s="116">
        <v>1228124274</v>
      </c>
      <c r="E333" s="116">
        <v>1638518200</v>
      </c>
      <c r="F333" s="115">
        <v>0</v>
      </c>
      <c r="G333" s="3">
        <v>4272437271</v>
      </c>
      <c r="H333" s="114">
        <v>0</v>
      </c>
    </row>
    <row r="334" spans="1:8" ht="12.75">
      <c r="A334" s="49"/>
      <c r="B334" s="113">
        <v>1995</v>
      </c>
      <c r="C334" s="116">
        <v>1517772500</v>
      </c>
      <c r="D334" s="116">
        <v>1209099674</v>
      </c>
      <c r="E334" s="116">
        <v>1645912453</v>
      </c>
      <c r="F334" s="115">
        <v>0</v>
      </c>
      <c r="G334" s="3">
        <v>4372784627</v>
      </c>
      <c r="H334" s="114">
        <v>0</v>
      </c>
    </row>
    <row r="335" spans="1:8" ht="12.75">
      <c r="A335" s="49"/>
      <c r="B335" s="113">
        <v>1996</v>
      </c>
      <c r="C335" s="116">
        <v>1632127857</v>
      </c>
      <c r="D335" s="116">
        <v>1080298182</v>
      </c>
      <c r="E335" s="116">
        <v>1637026483</v>
      </c>
      <c r="F335" s="115">
        <v>0</v>
      </c>
      <c r="G335" s="3">
        <v>4349452522</v>
      </c>
      <c r="H335" s="114">
        <v>0</v>
      </c>
    </row>
    <row r="336" spans="1:8" ht="12.75">
      <c r="A336" s="49"/>
      <c r="B336" s="113">
        <v>1997</v>
      </c>
      <c r="C336" s="116">
        <v>1588575292</v>
      </c>
      <c r="D336" s="116">
        <v>1024473490</v>
      </c>
      <c r="E336" s="116">
        <v>1734491700</v>
      </c>
      <c r="F336" s="115">
        <v>0</v>
      </c>
      <c r="G336" s="3">
        <v>4347540482</v>
      </c>
      <c r="H336" s="114">
        <v>0</v>
      </c>
    </row>
    <row r="337" spans="1:8" ht="12.75">
      <c r="A337" s="49"/>
      <c r="B337" s="113">
        <v>1998</v>
      </c>
      <c r="C337" s="116">
        <v>1688281538</v>
      </c>
      <c r="D337" s="116">
        <v>1053738638</v>
      </c>
      <c r="E337" s="116">
        <v>1795521762</v>
      </c>
      <c r="F337" s="115">
        <v>0</v>
      </c>
      <c r="G337" s="3">
        <v>4537541938</v>
      </c>
      <c r="H337" s="114">
        <v>0</v>
      </c>
    </row>
    <row r="338" spans="1:8" ht="12.75">
      <c r="A338" s="49"/>
      <c r="B338" s="113">
        <v>1999</v>
      </c>
      <c r="C338" s="116">
        <v>1552397622</v>
      </c>
      <c r="D338" s="116">
        <v>1349985708</v>
      </c>
      <c r="E338" s="116">
        <v>1935957228</v>
      </c>
      <c r="F338" s="115">
        <v>0</v>
      </c>
      <c r="G338" s="3">
        <v>4838340558</v>
      </c>
      <c r="H338" s="114">
        <v>0</v>
      </c>
    </row>
    <row r="339" spans="1:8" ht="12.75">
      <c r="A339" s="49"/>
      <c r="B339" s="113">
        <v>2000</v>
      </c>
      <c r="C339" s="116">
        <v>1718273738</v>
      </c>
      <c r="D339" s="116">
        <v>1438550088</v>
      </c>
      <c r="E339" s="116">
        <v>2130025155</v>
      </c>
      <c r="F339" s="115">
        <v>0</v>
      </c>
      <c r="G339" s="3">
        <v>5286848981</v>
      </c>
      <c r="H339" s="114">
        <v>0</v>
      </c>
    </row>
    <row r="340" spans="1:8" ht="12.75">
      <c r="A340" s="49"/>
      <c r="B340" s="113">
        <v>2001</v>
      </c>
      <c r="C340" s="116">
        <v>1703241352</v>
      </c>
      <c r="D340" s="116">
        <v>2078864778.2</v>
      </c>
      <c r="E340" s="116">
        <v>2254660723</v>
      </c>
      <c r="F340" s="115">
        <v>0</v>
      </c>
      <c r="G340" s="3"/>
      <c r="H340" s="114">
        <v>0</v>
      </c>
    </row>
    <row r="341" spans="1:8" ht="12.75">
      <c r="A341" s="49"/>
      <c r="B341" s="113">
        <v>2002</v>
      </c>
      <c r="C341" s="116">
        <v>1744145980</v>
      </c>
      <c r="D341" s="116">
        <v>2629263391</v>
      </c>
      <c r="E341" s="116">
        <v>2378845571</v>
      </c>
      <c r="F341" s="115">
        <v>0</v>
      </c>
      <c r="G341" s="3"/>
      <c r="H341" s="114"/>
    </row>
    <row r="342" spans="1:8" ht="12.75">
      <c r="A342" s="49"/>
      <c r="C342" s="116"/>
      <c r="D342" s="116"/>
      <c r="E342" s="116"/>
      <c r="F342" s="115"/>
      <c r="H342" s="114"/>
    </row>
    <row r="343" spans="1:8" ht="12.75">
      <c r="A343" s="49" t="s">
        <v>43</v>
      </c>
      <c r="B343" s="113">
        <v>1988</v>
      </c>
      <c r="C343" s="116">
        <v>1495903361</v>
      </c>
      <c r="D343" s="116">
        <v>1449017699</v>
      </c>
      <c r="E343" s="116">
        <v>1099039902</v>
      </c>
      <c r="F343" s="115">
        <v>0</v>
      </c>
      <c r="G343" s="3">
        <v>4043960962</v>
      </c>
      <c r="H343" s="114">
        <v>0</v>
      </c>
    </row>
    <row r="344" spans="1:8" ht="12.75">
      <c r="A344" s="49"/>
      <c r="B344" s="113">
        <v>1989</v>
      </c>
      <c r="C344" s="116">
        <v>1474726661</v>
      </c>
      <c r="D344" s="116">
        <v>1432451148</v>
      </c>
      <c r="E344" s="116">
        <v>1227571030</v>
      </c>
      <c r="F344" s="115">
        <v>0</v>
      </c>
      <c r="G344" s="3">
        <v>4134748839</v>
      </c>
      <c r="H344" s="114">
        <v>0</v>
      </c>
    </row>
    <row r="345" spans="1:8" ht="12.75">
      <c r="A345" s="49"/>
      <c r="B345" s="113">
        <v>1990</v>
      </c>
      <c r="C345" s="116">
        <v>1540835162</v>
      </c>
      <c r="D345" s="116">
        <v>2036694414.56</v>
      </c>
      <c r="E345" s="116">
        <v>1262552408</v>
      </c>
      <c r="F345" s="115">
        <v>0</v>
      </c>
      <c r="G345" s="3">
        <v>4840081984.559999</v>
      </c>
      <c r="H345" s="114">
        <v>0</v>
      </c>
    </row>
    <row r="346" spans="1:8" ht="12.75">
      <c r="A346" s="49"/>
      <c r="B346" s="113">
        <v>1991</v>
      </c>
      <c r="C346" s="116">
        <v>1639871965</v>
      </c>
      <c r="D346" s="116">
        <v>1557117445</v>
      </c>
      <c r="E346" s="116">
        <v>1302733826</v>
      </c>
      <c r="F346" s="115">
        <v>0</v>
      </c>
      <c r="G346" s="3">
        <v>4499723236</v>
      </c>
      <c r="H346" s="114">
        <v>0</v>
      </c>
    </row>
    <row r="347" spans="1:8" ht="12.75">
      <c r="A347" s="49"/>
      <c r="B347" s="113">
        <v>1992</v>
      </c>
      <c r="C347" s="116">
        <v>1795643916</v>
      </c>
      <c r="D347" s="116">
        <v>1468916212.68</v>
      </c>
      <c r="E347" s="116">
        <v>1284972004</v>
      </c>
      <c r="F347" s="115">
        <v>0</v>
      </c>
      <c r="G347" s="3">
        <v>4549532132.68</v>
      </c>
      <c r="H347" s="114">
        <v>0</v>
      </c>
    </row>
    <row r="348" spans="1:8" ht="12.75">
      <c r="A348" s="49"/>
      <c r="B348" s="113">
        <v>1993</v>
      </c>
      <c r="C348" s="116">
        <v>1773549766</v>
      </c>
      <c r="D348" s="116">
        <v>1336044258</v>
      </c>
      <c r="E348" s="116">
        <v>1306814253</v>
      </c>
      <c r="F348" s="115">
        <v>0</v>
      </c>
      <c r="G348" s="3">
        <v>4416408277</v>
      </c>
      <c r="H348" s="114">
        <v>0</v>
      </c>
    </row>
    <row r="349" spans="1:8" ht="12.75">
      <c r="A349" s="49"/>
      <c r="B349" s="113">
        <v>1994</v>
      </c>
      <c r="C349" s="116">
        <v>1952761854</v>
      </c>
      <c r="D349" s="116">
        <v>1683031581</v>
      </c>
      <c r="E349" s="116">
        <v>1351159104</v>
      </c>
      <c r="F349" s="115">
        <v>0</v>
      </c>
      <c r="G349" s="3">
        <v>4986952539</v>
      </c>
      <c r="H349" s="114">
        <v>0</v>
      </c>
    </row>
    <row r="350" spans="1:8" ht="12.75">
      <c r="A350" s="49"/>
      <c r="B350" s="113">
        <v>1995</v>
      </c>
      <c r="C350" s="116">
        <v>2016029763</v>
      </c>
      <c r="D350" s="116">
        <v>1636478483</v>
      </c>
      <c r="E350" s="116">
        <v>1402023700</v>
      </c>
      <c r="F350" s="115">
        <v>0</v>
      </c>
      <c r="G350" s="3">
        <v>5054531946</v>
      </c>
      <c r="H350" s="114">
        <v>0</v>
      </c>
    </row>
    <row r="351" spans="1:8" ht="12.75">
      <c r="A351" s="49"/>
      <c r="B351" s="113">
        <v>1996</v>
      </c>
      <c r="C351" s="116">
        <v>2126058141</v>
      </c>
      <c r="D351" s="116">
        <v>1685437475</v>
      </c>
      <c r="E351" s="116">
        <v>1421531435</v>
      </c>
      <c r="F351" s="115">
        <v>0</v>
      </c>
      <c r="G351" s="3">
        <v>5233027051</v>
      </c>
      <c r="H351" s="114">
        <v>0</v>
      </c>
    </row>
    <row r="352" spans="1:8" ht="12.75">
      <c r="A352" s="49"/>
      <c r="B352" s="113">
        <v>1997</v>
      </c>
      <c r="C352" s="116">
        <v>2015196332</v>
      </c>
      <c r="D352" s="116">
        <v>2237016754</v>
      </c>
      <c r="E352" s="116">
        <v>1447797964</v>
      </c>
      <c r="F352" s="115">
        <v>0</v>
      </c>
      <c r="G352" s="3">
        <v>5700011050</v>
      </c>
      <c r="H352" s="114">
        <v>0</v>
      </c>
    </row>
    <row r="353" spans="1:8" ht="12.75">
      <c r="A353" s="49"/>
      <c r="B353" s="113">
        <v>1998</v>
      </c>
      <c r="C353" s="116">
        <v>2178082597</v>
      </c>
      <c r="D353" s="116">
        <v>2045636611</v>
      </c>
      <c r="E353" s="116">
        <v>1461570316</v>
      </c>
      <c r="F353" s="115">
        <v>0</v>
      </c>
      <c r="G353" s="3">
        <v>5685289524</v>
      </c>
      <c r="H353" s="114">
        <v>0</v>
      </c>
    </row>
    <row r="354" spans="1:8" ht="12.75">
      <c r="A354" s="49"/>
      <c r="B354" s="113">
        <v>1999</v>
      </c>
      <c r="C354" s="116">
        <v>2251025613</v>
      </c>
      <c r="D354" s="116">
        <v>1973735739</v>
      </c>
      <c r="E354" s="116">
        <v>1517335968</v>
      </c>
      <c r="F354" s="115">
        <v>0</v>
      </c>
      <c r="G354" s="3">
        <v>5742097320</v>
      </c>
      <c r="H354" s="114">
        <v>0</v>
      </c>
    </row>
    <row r="355" spans="1:8" ht="12.75">
      <c r="A355" s="49"/>
      <c r="B355" s="113">
        <v>2000</v>
      </c>
      <c r="C355" s="116">
        <v>2317918323</v>
      </c>
      <c r="D355" s="116">
        <v>2356065929</v>
      </c>
      <c r="E355" s="116">
        <v>1564452794</v>
      </c>
      <c r="F355" s="115">
        <v>0</v>
      </c>
      <c r="G355" s="3">
        <v>6238437046</v>
      </c>
      <c r="H355" s="114">
        <v>0</v>
      </c>
    </row>
    <row r="356" spans="1:8" ht="12.75">
      <c r="A356" s="49"/>
      <c r="B356" s="113">
        <v>2001</v>
      </c>
      <c r="C356" s="116">
        <v>2465063164</v>
      </c>
      <c r="D356" s="116">
        <v>4309396314</v>
      </c>
      <c r="E356" s="116">
        <v>1549668704</v>
      </c>
      <c r="F356" s="115">
        <v>0</v>
      </c>
      <c r="G356" s="3"/>
      <c r="H356" s="114">
        <v>0</v>
      </c>
    </row>
    <row r="357" spans="1:8" ht="12.75">
      <c r="A357" s="49"/>
      <c r="B357" s="113">
        <v>2002</v>
      </c>
      <c r="C357" s="116">
        <v>2394220913</v>
      </c>
      <c r="D357" s="116">
        <v>5838753349</v>
      </c>
      <c r="E357" s="116">
        <v>1572629131</v>
      </c>
      <c r="F357" s="115">
        <v>0</v>
      </c>
      <c r="G357" s="3"/>
      <c r="H357" s="114"/>
    </row>
    <row r="358" spans="2:8" ht="12.75">
      <c r="B358" s="112"/>
      <c r="C358" s="116"/>
      <c r="D358" s="116"/>
      <c r="E358" s="116"/>
      <c r="F358" s="115"/>
      <c r="H358" s="114"/>
    </row>
    <row r="359" spans="1:8" ht="12.75">
      <c r="A359" s="49" t="s">
        <v>44</v>
      </c>
      <c r="B359" s="113">
        <v>1988</v>
      </c>
      <c r="C359" s="116">
        <v>1855610143</v>
      </c>
      <c r="D359" s="116">
        <v>1553938792</v>
      </c>
      <c r="E359" s="116">
        <v>1453410515</v>
      </c>
      <c r="F359" s="115">
        <v>1109329044</v>
      </c>
      <c r="G359" s="3">
        <v>5972288494</v>
      </c>
      <c r="H359" s="114">
        <v>0</v>
      </c>
    </row>
    <row r="360" spans="1:8" ht="12.75">
      <c r="A360" s="49"/>
      <c r="B360" s="113">
        <v>1989</v>
      </c>
      <c r="C360" s="116">
        <v>1857049022</v>
      </c>
      <c r="D360" s="116">
        <v>1735316639</v>
      </c>
      <c r="E360" s="116">
        <v>1545578978</v>
      </c>
      <c r="F360" s="115">
        <v>1163623048</v>
      </c>
      <c r="G360" s="3">
        <v>6301567687</v>
      </c>
      <c r="H360" s="114">
        <v>0</v>
      </c>
    </row>
    <row r="361" spans="1:8" ht="12.75">
      <c r="A361" s="49"/>
      <c r="B361" s="113">
        <v>1990</v>
      </c>
      <c r="C361" s="116">
        <v>2000769568</v>
      </c>
      <c r="D361" s="116">
        <v>1777661273.84</v>
      </c>
      <c r="E361" s="116">
        <v>1589421636</v>
      </c>
      <c r="F361" s="115">
        <v>1362796754</v>
      </c>
      <c r="G361" s="3">
        <v>6730649231.84</v>
      </c>
      <c r="H361" s="114">
        <v>0</v>
      </c>
    </row>
    <row r="362" spans="1:8" ht="12.75">
      <c r="A362" s="49"/>
      <c r="B362" s="113">
        <v>1991</v>
      </c>
      <c r="C362" s="116">
        <v>2210053550</v>
      </c>
      <c r="D362" s="116">
        <v>1668950527</v>
      </c>
      <c r="E362" s="116">
        <v>1581154698</v>
      </c>
      <c r="F362" s="115">
        <v>1384626158</v>
      </c>
      <c r="G362" s="3">
        <v>6844784933</v>
      </c>
      <c r="H362" s="114">
        <v>0</v>
      </c>
    </row>
    <row r="363" spans="1:8" ht="12.75">
      <c r="A363" s="49"/>
      <c r="B363" s="113">
        <v>1992</v>
      </c>
      <c r="C363" s="116">
        <v>2248287675</v>
      </c>
      <c r="D363" s="116">
        <v>1792416490.08</v>
      </c>
      <c r="E363" s="116">
        <v>1601874646</v>
      </c>
      <c r="F363" s="115">
        <v>1070650293</v>
      </c>
      <c r="G363" s="3">
        <v>6713229104.08</v>
      </c>
      <c r="H363" s="114">
        <v>0</v>
      </c>
    </row>
    <row r="364" spans="1:8" ht="12.75">
      <c r="A364" s="49"/>
      <c r="B364" s="113">
        <v>1993</v>
      </c>
      <c r="C364" s="116">
        <v>2485353453</v>
      </c>
      <c r="D364" s="116">
        <v>1736664084</v>
      </c>
      <c r="E364" s="116">
        <v>1604167301</v>
      </c>
      <c r="F364" s="115">
        <v>867041942</v>
      </c>
      <c r="G364" s="3">
        <v>6693226780</v>
      </c>
      <c r="H364" s="114">
        <v>0</v>
      </c>
    </row>
    <row r="365" spans="1:8" ht="12.75">
      <c r="A365" s="49"/>
      <c r="B365" s="113">
        <v>1994</v>
      </c>
      <c r="C365" s="116">
        <v>2978805847</v>
      </c>
      <c r="D365" s="116">
        <v>2297267431</v>
      </c>
      <c r="E365" s="116">
        <v>1706897004</v>
      </c>
      <c r="F365" s="115">
        <v>1011661921</v>
      </c>
      <c r="G365" s="3">
        <v>7994632203</v>
      </c>
      <c r="H365" s="114">
        <v>0</v>
      </c>
    </row>
    <row r="366" spans="1:8" ht="12.75">
      <c r="A366" s="49"/>
      <c r="B366" s="113">
        <v>1995</v>
      </c>
      <c r="C366" s="116">
        <v>2918346470</v>
      </c>
      <c r="D366" s="116">
        <v>2171776437</v>
      </c>
      <c r="E366" s="116">
        <v>1859132636</v>
      </c>
      <c r="F366" s="115">
        <v>1022581380</v>
      </c>
      <c r="G366" s="3">
        <v>7971836923</v>
      </c>
      <c r="H366" s="114">
        <v>0</v>
      </c>
    </row>
    <row r="367" spans="1:8" ht="12.75">
      <c r="A367" s="49"/>
      <c r="B367" s="113">
        <v>1996</v>
      </c>
      <c r="C367" s="116">
        <v>3063404886</v>
      </c>
      <c r="D367" s="116">
        <v>1979040338</v>
      </c>
      <c r="E367" s="116">
        <v>1985247343</v>
      </c>
      <c r="F367" s="115">
        <v>820203637</v>
      </c>
      <c r="G367" s="3">
        <v>7847896204</v>
      </c>
      <c r="H367" s="114">
        <v>0</v>
      </c>
    </row>
    <row r="368" spans="1:8" ht="12.75">
      <c r="A368" s="49"/>
      <c r="B368" s="113">
        <v>1997</v>
      </c>
      <c r="C368" s="116">
        <v>3007994700</v>
      </c>
      <c r="D368" s="116">
        <v>1957958270</v>
      </c>
      <c r="E368" s="116">
        <v>2034634179</v>
      </c>
      <c r="F368" s="115">
        <v>627329550</v>
      </c>
      <c r="G368" s="3">
        <v>7627916699</v>
      </c>
      <c r="H368" s="114">
        <v>0</v>
      </c>
    </row>
    <row r="369" spans="1:8" ht="12.75">
      <c r="A369" s="49"/>
      <c r="B369" s="113">
        <v>1998</v>
      </c>
      <c r="C369" s="116">
        <v>2705992023</v>
      </c>
      <c r="D369" s="116">
        <v>1898792707</v>
      </c>
      <c r="E369" s="116">
        <v>2066435426</v>
      </c>
      <c r="F369" s="115">
        <v>713488177</v>
      </c>
      <c r="G369" s="3">
        <v>7384708333</v>
      </c>
      <c r="H369" s="114">
        <v>0</v>
      </c>
    </row>
    <row r="370" spans="1:8" ht="12.75">
      <c r="A370" s="49"/>
      <c r="B370" s="113">
        <v>1999</v>
      </c>
      <c r="C370" s="116">
        <v>2763504926</v>
      </c>
      <c r="D370" s="116">
        <v>2594015398</v>
      </c>
      <c r="E370" s="116">
        <v>2216388274</v>
      </c>
      <c r="F370" s="115">
        <v>966991661</v>
      </c>
      <c r="G370" s="3">
        <v>8540900259</v>
      </c>
      <c r="H370" s="114">
        <v>0</v>
      </c>
    </row>
    <row r="371" spans="1:8" ht="12.75">
      <c r="A371" s="49"/>
      <c r="B371" s="113">
        <v>2000</v>
      </c>
      <c r="C371" s="116">
        <v>2744918659</v>
      </c>
      <c r="D371" s="116">
        <v>2813655418</v>
      </c>
      <c r="E371" s="116">
        <v>2350271075</v>
      </c>
      <c r="F371" s="115">
        <v>589261451</v>
      </c>
      <c r="G371" s="3">
        <v>8498106603</v>
      </c>
      <c r="H371" s="114">
        <v>0</v>
      </c>
    </row>
    <row r="372" spans="1:8" ht="12.75">
      <c r="A372" s="49"/>
      <c r="B372" s="113">
        <v>2001</v>
      </c>
      <c r="C372" s="116">
        <v>2887372556</v>
      </c>
      <c r="D372" s="116">
        <v>3677775868</v>
      </c>
      <c r="E372" s="116">
        <v>2519311845</v>
      </c>
      <c r="F372" s="115">
        <v>610006815</v>
      </c>
      <c r="G372" s="3"/>
      <c r="H372" s="114">
        <v>0</v>
      </c>
    </row>
    <row r="373" spans="1:8" ht="12.75">
      <c r="A373" s="49"/>
      <c r="B373" s="113">
        <v>2002</v>
      </c>
      <c r="C373" s="116">
        <v>2850227855</v>
      </c>
      <c r="D373" s="116">
        <v>5533889969</v>
      </c>
      <c r="E373" s="116">
        <v>2596503507</v>
      </c>
      <c r="F373" s="115">
        <v>870994054</v>
      </c>
      <c r="G373" s="3"/>
      <c r="H373" s="114"/>
    </row>
    <row r="374" spans="1:8" ht="12.75">
      <c r="A374" s="49"/>
      <c r="C374" s="116"/>
      <c r="D374" s="116"/>
      <c r="E374" s="116"/>
      <c r="F374" s="115"/>
      <c r="H374" s="114"/>
    </row>
    <row r="375" spans="1:8" ht="12.75">
      <c r="A375" s="49" t="s">
        <v>45</v>
      </c>
      <c r="B375" s="113">
        <v>1988</v>
      </c>
      <c r="C375" s="116">
        <v>991844422</v>
      </c>
      <c r="D375" s="116">
        <v>1418175077</v>
      </c>
      <c r="E375" s="116">
        <v>1233459613</v>
      </c>
      <c r="F375" s="115">
        <v>983453342</v>
      </c>
      <c r="G375" s="3">
        <v>4626932454</v>
      </c>
      <c r="H375" s="114">
        <v>0</v>
      </c>
    </row>
    <row r="376" spans="1:8" ht="12.75">
      <c r="A376" s="49"/>
      <c r="B376" s="113">
        <v>1989</v>
      </c>
      <c r="C376" s="116">
        <v>968227631</v>
      </c>
      <c r="D376" s="116">
        <v>1294142928</v>
      </c>
      <c r="E376" s="116">
        <v>1350007713</v>
      </c>
      <c r="F376" s="115">
        <v>1215429982</v>
      </c>
      <c r="G376" s="3">
        <v>4827808254</v>
      </c>
      <c r="H376" s="114">
        <v>0</v>
      </c>
    </row>
    <row r="377" spans="1:8" ht="12.75">
      <c r="A377" s="49"/>
      <c r="B377" s="113">
        <v>1990</v>
      </c>
      <c r="C377" s="116">
        <v>994401925</v>
      </c>
      <c r="D377" s="116">
        <v>1569795249.96</v>
      </c>
      <c r="E377" s="116">
        <v>1448296965</v>
      </c>
      <c r="F377" s="115">
        <v>1216892120</v>
      </c>
      <c r="G377" s="3">
        <v>5229386259.96</v>
      </c>
      <c r="H377" s="114">
        <v>0</v>
      </c>
    </row>
    <row r="378" spans="1:8" ht="12.75">
      <c r="A378" s="49"/>
      <c r="B378" s="113">
        <v>1991</v>
      </c>
      <c r="C378" s="116">
        <v>1064724119</v>
      </c>
      <c r="D378" s="116">
        <v>1424229703</v>
      </c>
      <c r="E378" s="116">
        <v>1519551252</v>
      </c>
      <c r="F378" s="115">
        <v>1338071746</v>
      </c>
      <c r="G378" s="3">
        <v>5346576820</v>
      </c>
      <c r="H378" s="114">
        <v>0</v>
      </c>
    </row>
    <row r="379" spans="1:8" ht="12.75">
      <c r="A379" s="49"/>
      <c r="B379" s="113">
        <v>1992</v>
      </c>
      <c r="C379" s="116">
        <v>1158658257</v>
      </c>
      <c r="D379" s="116">
        <v>1448974791.52</v>
      </c>
      <c r="E379" s="116">
        <v>1555354126</v>
      </c>
      <c r="F379" s="115">
        <v>888891302</v>
      </c>
      <c r="G379" s="3">
        <v>5051878476.52</v>
      </c>
      <c r="H379" s="114">
        <v>0</v>
      </c>
    </row>
    <row r="380" spans="1:8" ht="12.75">
      <c r="A380" s="49"/>
      <c r="B380" s="113">
        <v>1993</v>
      </c>
      <c r="C380" s="116">
        <v>1284114347</v>
      </c>
      <c r="D380" s="116">
        <v>1140639810</v>
      </c>
      <c r="E380" s="116">
        <v>1559418881</v>
      </c>
      <c r="F380" s="115">
        <v>834483520</v>
      </c>
      <c r="G380" s="3">
        <v>4818656558</v>
      </c>
      <c r="H380" s="114">
        <v>0</v>
      </c>
    </row>
    <row r="381" spans="1:8" ht="12.75">
      <c r="A381" s="49"/>
      <c r="B381" s="113">
        <v>1994</v>
      </c>
      <c r="C381" s="116">
        <v>1364401005</v>
      </c>
      <c r="D381" s="116">
        <v>1584920701</v>
      </c>
      <c r="E381" s="116">
        <v>1678238765</v>
      </c>
      <c r="F381" s="115">
        <v>448280320</v>
      </c>
      <c r="G381" s="3">
        <v>5075840791</v>
      </c>
      <c r="H381" s="114">
        <v>0</v>
      </c>
    </row>
    <row r="382" spans="1:8" ht="12.75">
      <c r="A382" s="49"/>
      <c r="B382" s="113">
        <v>1995</v>
      </c>
      <c r="C382" s="116">
        <v>1382653488</v>
      </c>
      <c r="D382" s="116">
        <v>1654876679</v>
      </c>
      <c r="E382" s="116">
        <v>1694532847</v>
      </c>
      <c r="F382" s="115">
        <v>433050125</v>
      </c>
      <c r="G382" s="3">
        <v>5165113139</v>
      </c>
      <c r="H382" s="114">
        <v>0</v>
      </c>
    </row>
    <row r="383" spans="1:8" ht="12.75">
      <c r="A383" s="49"/>
      <c r="B383" s="113">
        <v>1996</v>
      </c>
      <c r="C383" s="116">
        <v>1409650986</v>
      </c>
      <c r="D383" s="116">
        <v>1216614999</v>
      </c>
      <c r="E383" s="116">
        <v>1767595582</v>
      </c>
      <c r="F383" s="115">
        <v>297909322</v>
      </c>
      <c r="G383" s="3">
        <v>4691770889</v>
      </c>
      <c r="H383" s="114">
        <v>0</v>
      </c>
    </row>
    <row r="384" spans="1:8" ht="12.75">
      <c r="A384" s="49"/>
      <c r="B384" s="113">
        <v>1997</v>
      </c>
      <c r="C384" s="116">
        <v>1391785466</v>
      </c>
      <c r="D384" s="116">
        <v>1345345297</v>
      </c>
      <c r="E384" s="116">
        <v>1835812601</v>
      </c>
      <c r="F384" s="115">
        <v>268445977</v>
      </c>
      <c r="G384" s="3">
        <v>4841389341</v>
      </c>
      <c r="H384" s="114">
        <v>0</v>
      </c>
    </row>
    <row r="385" spans="1:8" ht="12.75">
      <c r="A385" s="49"/>
      <c r="B385" s="113">
        <v>1998</v>
      </c>
      <c r="C385" s="116">
        <v>1435675392</v>
      </c>
      <c r="D385" s="116">
        <v>1225045708</v>
      </c>
      <c r="E385" s="116">
        <v>2055019175</v>
      </c>
      <c r="F385" s="115">
        <v>65945886</v>
      </c>
      <c r="G385" s="3">
        <v>4781686161</v>
      </c>
      <c r="H385" s="114">
        <v>0</v>
      </c>
    </row>
    <row r="386" spans="1:8" ht="12.75">
      <c r="A386" s="49"/>
      <c r="B386" s="113">
        <v>1999</v>
      </c>
      <c r="C386" s="116">
        <v>1446767351</v>
      </c>
      <c r="D386" s="116">
        <v>1594298274</v>
      </c>
      <c r="E386" s="116">
        <v>2349723395</v>
      </c>
      <c r="F386" s="115">
        <v>336956565</v>
      </c>
      <c r="G386" s="3">
        <v>5727745585</v>
      </c>
      <c r="H386" s="114">
        <v>0</v>
      </c>
    </row>
    <row r="387" spans="1:8" ht="12.75">
      <c r="A387" s="49"/>
      <c r="B387" s="113">
        <v>2000</v>
      </c>
      <c r="C387" s="116">
        <v>1468443440</v>
      </c>
      <c r="D387" s="116">
        <v>1685016555</v>
      </c>
      <c r="E387" s="116">
        <v>2650474393</v>
      </c>
      <c r="F387" s="115">
        <v>476722944</v>
      </c>
      <c r="G387" s="3">
        <v>6280657332</v>
      </c>
      <c r="H387" s="114">
        <v>0</v>
      </c>
    </row>
    <row r="388" spans="1:8" ht="12.75">
      <c r="A388" s="49"/>
      <c r="B388" s="113">
        <v>2001</v>
      </c>
      <c r="C388" s="116">
        <v>1489895293</v>
      </c>
      <c r="D388" s="116">
        <v>2312407536</v>
      </c>
      <c r="E388" s="116">
        <v>2644246213</v>
      </c>
      <c r="F388" s="114">
        <v>-141523048</v>
      </c>
      <c r="G388" s="3"/>
      <c r="H388" s="114">
        <v>0</v>
      </c>
    </row>
    <row r="389" spans="1:8" ht="12.75">
      <c r="A389" s="49"/>
      <c r="B389" s="113">
        <v>2002</v>
      </c>
      <c r="C389" s="116">
        <v>1558159332</v>
      </c>
      <c r="D389" s="116">
        <v>3145136369</v>
      </c>
      <c r="E389" s="116">
        <v>2812149147</v>
      </c>
      <c r="F389" s="114">
        <v>293849038</v>
      </c>
      <c r="G389" s="3"/>
      <c r="H389" s="114"/>
    </row>
    <row r="390" spans="1:8" ht="12.75">
      <c r="A390" s="49"/>
      <c r="C390" s="116"/>
      <c r="D390" s="116"/>
      <c r="E390" s="116"/>
      <c r="F390" s="115"/>
      <c r="H390" s="114"/>
    </row>
    <row r="391" spans="1:8" ht="12.75">
      <c r="A391" s="49" t="s">
        <v>343</v>
      </c>
      <c r="B391" s="113">
        <v>1988</v>
      </c>
      <c r="C391" s="116">
        <v>494160311</v>
      </c>
      <c r="D391" s="116">
        <v>139246409</v>
      </c>
      <c r="E391" s="116">
        <v>537561838</v>
      </c>
      <c r="F391" s="115">
        <v>59908525</v>
      </c>
      <c r="G391" s="3">
        <v>1230877083</v>
      </c>
      <c r="H391" s="114">
        <v>0</v>
      </c>
    </row>
    <row r="392" spans="1:8" ht="12.75">
      <c r="A392" s="49"/>
      <c r="B392" s="113">
        <v>1989</v>
      </c>
      <c r="C392" s="116">
        <v>507841813</v>
      </c>
      <c r="D392" s="116">
        <v>169895828</v>
      </c>
      <c r="E392" s="116">
        <v>576016570</v>
      </c>
      <c r="F392" s="115">
        <v>78357618</v>
      </c>
      <c r="G392" s="3">
        <v>1332111829</v>
      </c>
      <c r="H392" s="114">
        <v>0</v>
      </c>
    </row>
    <row r="393" spans="1:8" ht="12.75">
      <c r="A393" s="49"/>
      <c r="B393" s="113">
        <v>1990</v>
      </c>
      <c r="C393" s="116">
        <v>540232035</v>
      </c>
      <c r="D393" s="116">
        <v>210283690.24</v>
      </c>
      <c r="E393" s="116">
        <v>603593291</v>
      </c>
      <c r="F393" s="115">
        <v>84560616</v>
      </c>
      <c r="G393" s="3">
        <v>1438669632.24</v>
      </c>
      <c r="H393" s="114">
        <v>0</v>
      </c>
    </row>
    <row r="394" spans="1:8" ht="12.75">
      <c r="A394" s="49"/>
      <c r="B394" s="113">
        <v>1991</v>
      </c>
      <c r="C394" s="116">
        <v>553617397</v>
      </c>
      <c r="D394" s="116">
        <v>194700963</v>
      </c>
      <c r="E394" s="116">
        <v>617080734</v>
      </c>
      <c r="F394" s="115">
        <v>72413418</v>
      </c>
      <c r="G394" s="3">
        <v>1437812512</v>
      </c>
      <c r="H394" s="114">
        <v>0</v>
      </c>
    </row>
    <row r="395" spans="1:8" ht="12.75">
      <c r="A395" s="49"/>
      <c r="B395" s="113">
        <v>1992</v>
      </c>
      <c r="C395" s="116">
        <v>590668261</v>
      </c>
      <c r="D395" s="116">
        <v>228391753.16</v>
      </c>
      <c r="E395" s="116">
        <v>658147869</v>
      </c>
      <c r="F395" s="115">
        <v>57756871</v>
      </c>
      <c r="G395" s="3">
        <v>1534964754.1599998</v>
      </c>
      <c r="H395" s="114">
        <v>0</v>
      </c>
    </row>
    <row r="396" spans="1:8" ht="12.75">
      <c r="A396" s="49"/>
      <c r="B396" s="113">
        <v>1993</v>
      </c>
      <c r="C396" s="116">
        <v>624675929</v>
      </c>
      <c r="D396" s="116">
        <v>201796629</v>
      </c>
      <c r="E396" s="116">
        <v>720034011</v>
      </c>
      <c r="F396" s="115">
        <v>82419318</v>
      </c>
      <c r="G396" s="3">
        <v>1628925887</v>
      </c>
      <c r="H396" s="114">
        <v>0</v>
      </c>
    </row>
    <row r="397" spans="1:8" ht="12.75">
      <c r="A397" s="49"/>
      <c r="B397" s="113">
        <v>1994</v>
      </c>
      <c r="C397" s="116">
        <v>684193956</v>
      </c>
      <c r="D397" s="116">
        <v>259009264</v>
      </c>
      <c r="E397" s="116">
        <v>691777042</v>
      </c>
      <c r="F397" s="115">
        <v>72732935</v>
      </c>
      <c r="G397" s="3">
        <v>1707713197</v>
      </c>
      <c r="H397" s="114">
        <v>0</v>
      </c>
    </row>
    <row r="398" spans="1:8" ht="12.75">
      <c r="A398" s="49"/>
      <c r="B398" s="113">
        <v>1995</v>
      </c>
      <c r="C398" s="116">
        <v>709493426</v>
      </c>
      <c r="D398" s="116">
        <v>243301024</v>
      </c>
      <c r="E398" s="116">
        <v>704786886</v>
      </c>
      <c r="F398" s="115">
        <v>75550966</v>
      </c>
      <c r="G398" s="3">
        <v>1733132302</v>
      </c>
      <c r="H398" s="114">
        <v>0</v>
      </c>
    </row>
    <row r="399" spans="1:8" ht="12.75">
      <c r="A399" s="49"/>
      <c r="B399" s="113">
        <v>1996</v>
      </c>
      <c r="C399" s="116">
        <v>679253235</v>
      </c>
      <c r="D399" s="116">
        <v>238600553</v>
      </c>
      <c r="E399" s="116">
        <v>1146866345</v>
      </c>
      <c r="F399" s="115">
        <v>70332244</v>
      </c>
      <c r="G399" s="3">
        <v>2135052377</v>
      </c>
      <c r="H399" s="114">
        <v>0</v>
      </c>
    </row>
    <row r="400" spans="1:8" ht="12.75">
      <c r="A400" s="49"/>
      <c r="B400" s="113">
        <v>1997</v>
      </c>
      <c r="C400" s="116">
        <v>685764267</v>
      </c>
      <c r="D400" s="116">
        <v>227148652</v>
      </c>
      <c r="E400" s="116">
        <v>1197733300</v>
      </c>
      <c r="F400" s="115">
        <v>80780006</v>
      </c>
      <c r="G400" s="3">
        <v>2191426225</v>
      </c>
      <c r="H400" s="114">
        <v>0</v>
      </c>
    </row>
    <row r="401" spans="1:8" ht="12.75">
      <c r="A401" s="49"/>
      <c r="B401" s="113">
        <v>1998</v>
      </c>
      <c r="C401" s="116">
        <v>717084967</v>
      </c>
      <c r="D401" s="116">
        <v>276999929</v>
      </c>
      <c r="E401" s="116">
        <v>1308400017</v>
      </c>
      <c r="F401" s="115">
        <v>75177676</v>
      </c>
      <c r="G401" s="3">
        <v>2377662589</v>
      </c>
      <c r="H401" s="114">
        <v>0</v>
      </c>
    </row>
    <row r="402" spans="1:9" ht="12.75">
      <c r="A402" s="49"/>
      <c r="B402" s="113">
        <v>1999</v>
      </c>
      <c r="C402" s="116">
        <v>700222456</v>
      </c>
      <c r="D402" s="116">
        <v>467201248</v>
      </c>
      <c r="E402" s="116">
        <v>1491243860</v>
      </c>
      <c r="F402" s="115">
        <v>22795978</v>
      </c>
      <c r="G402" s="3">
        <v>2681463542</v>
      </c>
      <c r="H402" s="114">
        <v>9174563</v>
      </c>
      <c r="I402" t="s">
        <v>339</v>
      </c>
    </row>
    <row r="403" spans="1:9" ht="12.75">
      <c r="A403" s="49"/>
      <c r="B403" s="113">
        <v>2000</v>
      </c>
      <c r="C403" s="116">
        <v>728558722</v>
      </c>
      <c r="D403" s="116">
        <v>551858802</v>
      </c>
      <c r="E403" s="116">
        <v>1689058813</v>
      </c>
      <c r="F403" s="115">
        <v>32855534</v>
      </c>
      <c r="G403" s="3">
        <v>3002331871</v>
      </c>
      <c r="H403" s="114">
        <v>14578021</v>
      </c>
      <c r="I403" t="s">
        <v>339</v>
      </c>
    </row>
    <row r="404" spans="1:9" ht="12.75">
      <c r="A404" s="49"/>
      <c r="B404" s="113">
        <v>2001</v>
      </c>
      <c r="C404" s="116">
        <v>766056989</v>
      </c>
      <c r="D404" s="116">
        <v>711026830</v>
      </c>
      <c r="E404" s="116">
        <v>1551481021</v>
      </c>
      <c r="F404" s="115">
        <v>19580221</v>
      </c>
      <c r="G404" s="3"/>
      <c r="H404" s="114">
        <v>9883950</v>
      </c>
      <c r="I404" t="s">
        <v>339</v>
      </c>
    </row>
    <row r="405" spans="1:9" ht="12.75">
      <c r="A405" s="49"/>
      <c r="B405" s="113">
        <v>2002</v>
      </c>
      <c r="C405" s="116">
        <v>821627437</v>
      </c>
      <c r="D405" s="116">
        <v>935221183</v>
      </c>
      <c r="E405" s="116">
        <v>1642284308</v>
      </c>
      <c r="F405" s="115">
        <v>12123739</v>
      </c>
      <c r="G405" s="3"/>
      <c r="H405" s="114">
        <v>10346312</v>
      </c>
      <c r="I405" t="s">
        <v>339</v>
      </c>
    </row>
    <row r="406" spans="1:8" ht="12.75">
      <c r="A406" s="49"/>
      <c r="C406" s="116"/>
      <c r="D406" s="116"/>
      <c r="E406" s="116"/>
      <c r="F406" s="115"/>
      <c r="H406" s="114"/>
    </row>
    <row r="407" spans="1:8" ht="11.25" customHeight="1">
      <c r="A407" s="49" t="s">
        <v>47</v>
      </c>
      <c r="B407" s="113">
        <v>1988</v>
      </c>
      <c r="C407" s="116">
        <v>1251563117</v>
      </c>
      <c r="D407" s="116">
        <v>931078974</v>
      </c>
      <c r="E407" s="116">
        <v>2156992186</v>
      </c>
      <c r="F407" s="115">
        <v>0</v>
      </c>
      <c r="G407" s="3">
        <v>4339634277</v>
      </c>
      <c r="H407" s="114">
        <v>0</v>
      </c>
    </row>
    <row r="408" spans="1:8" ht="12.75">
      <c r="A408" s="49"/>
      <c r="B408" s="113">
        <v>1989</v>
      </c>
      <c r="C408" s="116">
        <v>1198180850</v>
      </c>
      <c r="D408" s="116">
        <v>1123059899</v>
      </c>
      <c r="E408" s="116">
        <v>2124022136</v>
      </c>
      <c r="F408" s="115">
        <v>0</v>
      </c>
      <c r="G408" s="3">
        <v>4445262885</v>
      </c>
      <c r="H408" s="114">
        <v>0</v>
      </c>
    </row>
    <row r="409" spans="1:8" ht="12.75">
      <c r="A409" s="49"/>
      <c r="B409" s="113">
        <v>1990</v>
      </c>
      <c r="C409" s="116">
        <v>1240651317</v>
      </c>
      <c r="D409" s="116">
        <v>1097030145.56</v>
      </c>
      <c r="E409" s="116">
        <v>2324782100</v>
      </c>
      <c r="F409" s="115">
        <v>0</v>
      </c>
      <c r="G409" s="3">
        <v>4662463562.559999</v>
      </c>
      <c r="H409" s="114">
        <v>0</v>
      </c>
    </row>
    <row r="410" spans="1:8" ht="12.75">
      <c r="A410" s="49"/>
      <c r="B410" s="113">
        <v>1991</v>
      </c>
      <c r="C410" s="116">
        <v>1349911823</v>
      </c>
      <c r="D410" s="116">
        <v>1389277893</v>
      </c>
      <c r="E410" s="116">
        <v>2060112323</v>
      </c>
      <c r="F410" s="115">
        <v>0</v>
      </c>
      <c r="G410" s="3">
        <v>4799302039</v>
      </c>
      <c r="H410" s="114">
        <v>0</v>
      </c>
    </row>
    <row r="411" spans="1:8" ht="12.75">
      <c r="A411" s="49"/>
      <c r="B411" s="113">
        <v>1992</v>
      </c>
      <c r="C411" s="116">
        <v>1459548738</v>
      </c>
      <c r="D411" s="116">
        <v>1175246705.76</v>
      </c>
      <c r="E411" s="116">
        <v>2124405592</v>
      </c>
      <c r="F411" s="115">
        <v>0</v>
      </c>
      <c r="G411" s="3">
        <v>4759201035.76</v>
      </c>
      <c r="H411" s="114">
        <v>0</v>
      </c>
    </row>
    <row r="412" spans="1:8" ht="12.75">
      <c r="A412" s="49"/>
      <c r="B412" s="113">
        <v>1993</v>
      </c>
      <c r="C412" s="116">
        <v>1527419510</v>
      </c>
      <c r="D412" s="116">
        <v>989233343</v>
      </c>
      <c r="E412" s="116">
        <v>2188748651</v>
      </c>
      <c r="F412" s="115">
        <v>0</v>
      </c>
      <c r="G412" s="3">
        <v>4705401504</v>
      </c>
      <c r="H412" s="114">
        <v>0</v>
      </c>
    </row>
    <row r="413" spans="1:8" ht="12.75">
      <c r="A413" s="49"/>
      <c r="B413" s="113">
        <v>1994</v>
      </c>
      <c r="C413" s="116">
        <v>1671769259</v>
      </c>
      <c r="D413" s="116">
        <v>1204134118</v>
      </c>
      <c r="E413" s="116">
        <v>2189107887</v>
      </c>
      <c r="F413" s="115">
        <v>0</v>
      </c>
      <c r="G413" s="3">
        <v>5065011264</v>
      </c>
      <c r="H413" s="114">
        <v>0</v>
      </c>
    </row>
    <row r="414" spans="1:8" ht="12.75">
      <c r="A414" s="49"/>
      <c r="B414" s="113">
        <v>1995</v>
      </c>
      <c r="C414" s="116">
        <v>1839124315</v>
      </c>
      <c r="D414" s="116">
        <v>1188539399</v>
      </c>
      <c r="E414" s="116">
        <v>2347301665</v>
      </c>
      <c r="F414" s="115">
        <v>0</v>
      </c>
      <c r="G414" s="3">
        <v>5374965379</v>
      </c>
      <c r="H414" s="114">
        <v>0</v>
      </c>
    </row>
    <row r="415" spans="1:8" ht="12.75">
      <c r="A415" s="49"/>
      <c r="B415" s="113">
        <v>1996</v>
      </c>
      <c r="C415" s="116">
        <v>1682414277</v>
      </c>
      <c r="D415" s="116">
        <v>1114522624</v>
      </c>
      <c r="E415" s="116">
        <v>2383805840</v>
      </c>
      <c r="F415" s="115">
        <v>0</v>
      </c>
      <c r="G415" s="3">
        <v>5180742741</v>
      </c>
      <c r="H415" s="114">
        <v>0</v>
      </c>
    </row>
    <row r="416" spans="1:8" ht="12.75">
      <c r="A416" s="49"/>
      <c r="B416" s="113">
        <v>1997</v>
      </c>
      <c r="C416" s="116">
        <v>1669250470</v>
      </c>
      <c r="D416" s="116">
        <v>1139674732</v>
      </c>
      <c r="E416" s="116">
        <v>2374229300</v>
      </c>
      <c r="F416" s="115">
        <v>0</v>
      </c>
      <c r="G416" s="3">
        <v>5183154502</v>
      </c>
      <c r="H416" s="114">
        <v>0</v>
      </c>
    </row>
    <row r="417" spans="1:8" ht="12.75">
      <c r="A417" s="49"/>
      <c r="B417" s="113">
        <v>1998</v>
      </c>
      <c r="C417" s="116">
        <v>1637956937</v>
      </c>
      <c r="D417" s="116">
        <v>1032414678</v>
      </c>
      <c r="E417" s="116">
        <v>2420090787</v>
      </c>
      <c r="F417" s="115">
        <v>0</v>
      </c>
      <c r="G417" s="3">
        <v>5090462402</v>
      </c>
      <c r="H417" s="114">
        <v>0</v>
      </c>
    </row>
    <row r="418" spans="1:8" ht="12.75">
      <c r="A418" s="49"/>
      <c r="B418" s="113">
        <v>1999</v>
      </c>
      <c r="C418" s="116">
        <v>1653760006</v>
      </c>
      <c r="D418" s="116">
        <v>1275930746</v>
      </c>
      <c r="E418" s="116">
        <v>2502569907</v>
      </c>
      <c r="F418" s="115">
        <v>0</v>
      </c>
      <c r="G418" s="3">
        <v>5432260659</v>
      </c>
      <c r="H418" s="114">
        <v>0</v>
      </c>
    </row>
    <row r="419" spans="1:8" ht="12.75">
      <c r="A419" s="49"/>
      <c r="B419" s="113">
        <v>2000</v>
      </c>
      <c r="C419" s="116">
        <v>1668186368</v>
      </c>
      <c r="D419" s="116">
        <v>1408762316</v>
      </c>
      <c r="E419" s="116">
        <v>2577689385</v>
      </c>
      <c r="F419" s="115">
        <v>0</v>
      </c>
      <c r="G419" s="3">
        <v>5654638069</v>
      </c>
      <c r="H419" s="114">
        <v>0</v>
      </c>
    </row>
    <row r="420" spans="1:8" ht="12.75">
      <c r="A420" s="49"/>
      <c r="B420" s="113">
        <v>2001</v>
      </c>
      <c r="C420" s="116">
        <v>1736935205</v>
      </c>
      <c r="D420" s="116">
        <v>2505513264.75</v>
      </c>
      <c r="E420" s="116">
        <v>3006597001</v>
      </c>
      <c r="F420" s="115">
        <v>0</v>
      </c>
      <c r="G420" s="3"/>
      <c r="H420" s="114">
        <v>0</v>
      </c>
    </row>
    <row r="421" spans="1:8" ht="12.75">
      <c r="A421" s="49"/>
      <c r="B421" s="113">
        <v>2002</v>
      </c>
      <c r="C421" s="116">
        <v>1831224742</v>
      </c>
      <c r="D421" s="116">
        <v>2733458900</v>
      </c>
      <c r="E421" s="116">
        <v>3242178827</v>
      </c>
      <c r="F421" s="115">
        <v>0</v>
      </c>
      <c r="G421" s="3"/>
      <c r="H421" s="114"/>
    </row>
    <row r="422" spans="1:8" ht="12.75">
      <c r="A422" s="49"/>
      <c r="C422" s="116"/>
      <c r="D422" s="116"/>
      <c r="E422" s="116"/>
      <c r="F422" s="115"/>
      <c r="H422" s="114"/>
    </row>
    <row r="423" spans="1:8" ht="12.75">
      <c r="A423" s="49" t="s">
        <v>48</v>
      </c>
      <c r="B423" s="113">
        <v>1988</v>
      </c>
      <c r="C423" s="116">
        <v>169041608</v>
      </c>
      <c r="D423" s="116">
        <v>148382870</v>
      </c>
      <c r="E423" s="116">
        <v>143818697</v>
      </c>
      <c r="F423" s="115">
        <v>34022445</v>
      </c>
      <c r="G423" s="3">
        <v>495265620</v>
      </c>
      <c r="H423" s="114">
        <v>0</v>
      </c>
    </row>
    <row r="424" spans="1:8" ht="12.75">
      <c r="A424" s="49"/>
      <c r="B424" s="113">
        <v>1989</v>
      </c>
      <c r="C424" s="116">
        <v>147923715</v>
      </c>
      <c r="D424" s="116">
        <v>178608344</v>
      </c>
      <c r="E424" s="116">
        <v>159327524</v>
      </c>
      <c r="F424" s="115">
        <v>28160686</v>
      </c>
      <c r="G424" s="3">
        <v>514020269</v>
      </c>
      <c r="H424" s="114">
        <v>0</v>
      </c>
    </row>
    <row r="425" spans="1:8" ht="12.75">
      <c r="A425" s="49"/>
      <c r="B425" s="113">
        <v>1990</v>
      </c>
      <c r="C425" s="116">
        <v>151461664</v>
      </c>
      <c r="D425" s="116">
        <v>174514866.52</v>
      </c>
      <c r="E425" s="116">
        <v>168978142</v>
      </c>
      <c r="F425" s="115">
        <v>28984099</v>
      </c>
      <c r="G425" s="3">
        <v>523938771.52</v>
      </c>
      <c r="H425" s="114">
        <v>0</v>
      </c>
    </row>
    <row r="426" spans="1:8" ht="12.75">
      <c r="A426" s="49"/>
      <c r="B426" s="113">
        <v>1991</v>
      </c>
      <c r="C426" s="116">
        <v>159736732</v>
      </c>
      <c r="D426" s="116">
        <v>168421262</v>
      </c>
      <c r="E426" s="116">
        <v>182006785</v>
      </c>
      <c r="F426" s="115">
        <v>0</v>
      </c>
      <c r="G426" s="3">
        <v>510164779</v>
      </c>
      <c r="H426" s="114">
        <v>0</v>
      </c>
    </row>
    <row r="427" spans="1:8" ht="12.75">
      <c r="A427" s="49"/>
      <c r="B427" s="113">
        <v>1992</v>
      </c>
      <c r="C427" s="116">
        <v>167589649</v>
      </c>
      <c r="D427" s="116">
        <v>177152069.48</v>
      </c>
      <c r="E427" s="116">
        <v>194197079</v>
      </c>
      <c r="F427" s="115">
        <v>0</v>
      </c>
      <c r="G427" s="3">
        <v>538938797.48</v>
      </c>
      <c r="H427" s="114">
        <v>0</v>
      </c>
    </row>
    <row r="428" spans="1:8" ht="12.75">
      <c r="A428" s="49"/>
      <c r="B428" s="113">
        <v>1993</v>
      </c>
      <c r="C428" s="116">
        <v>176808984</v>
      </c>
      <c r="D428" s="116">
        <v>137333187</v>
      </c>
      <c r="E428" s="116">
        <v>206653950</v>
      </c>
      <c r="F428" s="115">
        <v>40838724</v>
      </c>
      <c r="G428" s="3">
        <v>561634845</v>
      </c>
      <c r="H428" s="114">
        <v>0</v>
      </c>
    </row>
    <row r="429" spans="1:8" ht="12.75">
      <c r="A429" s="49"/>
      <c r="B429" s="113">
        <v>1994</v>
      </c>
      <c r="C429" s="116">
        <v>184354230</v>
      </c>
      <c r="D429" s="116">
        <v>179294334</v>
      </c>
      <c r="E429" s="116">
        <v>216362491</v>
      </c>
      <c r="F429" s="115">
        <v>41066926</v>
      </c>
      <c r="G429" s="3">
        <v>621077981</v>
      </c>
      <c r="H429" s="114">
        <v>0</v>
      </c>
    </row>
    <row r="430" spans="1:8" ht="12.75">
      <c r="A430" s="49"/>
      <c r="B430" s="113">
        <v>1995</v>
      </c>
      <c r="C430" s="116">
        <v>190008113</v>
      </c>
      <c r="D430" s="116">
        <v>163550032</v>
      </c>
      <c r="E430" s="116">
        <v>218117329</v>
      </c>
      <c r="F430" s="115">
        <v>36557026</v>
      </c>
      <c r="G430" s="3">
        <v>608232500</v>
      </c>
      <c r="H430" s="114">
        <v>0</v>
      </c>
    </row>
    <row r="431" spans="1:8" ht="12.75">
      <c r="A431" s="49"/>
      <c r="B431" s="113">
        <v>1996</v>
      </c>
      <c r="C431" s="116">
        <v>193636502</v>
      </c>
      <c r="D431" s="116">
        <v>118717121</v>
      </c>
      <c r="E431" s="116">
        <v>228259960</v>
      </c>
      <c r="F431" s="115">
        <v>19699949</v>
      </c>
      <c r="G431" s="3">
        <v>560313532</v>
      </c>
      <c r="H431" s="114">
        <v>0</v>
      </c>
    </row>
    <row r="432" spans="1:8" ht="12.75">
      <c r="A432" s="49"/>
      <c r="B432" s="113">
        <v>1997</v>
      </c>
      <c r="C432" s="116">
        <v>193559711</v>
      </c>
      <c r="D432" s="116">
        <v>114621272</v>
      </c>
      <c r="E432" s="116">
        <v>233730642</v>
      </c>
      <c r="F432" s="115">
        <v>24378933</v>
      </c>
      <c r="G432" s="3">
        <v>566290558</v>
      </c>
      <c r="H432" s="114">
        <v>0</v>
      </c>
    </row>
    <row r="433" spans="1:8" ht="12.75">
      <c r="A433" s="49"/>
      <c r="B433" s="113">
        <v>1998</v>
      </c>
      <c r="C433" s="116">
        <v>185814389</v>
      </c>
      <c r="D433" s="116">
        <v>112354833</v>
      </c>
      <c r="E433" s="116">
        <v>240114841</v>
      </c>
      <c r="F433" s="115">
        <v>30435668</v>
      </c>
      <c r="G433" s="3">
        <v>568719731</v>
      </c>
      <c r="H433" s="114">
        <v>0</v>
      </c>
    </row>
    <row r="434" spans="1:8" ht="12.75">
      <c r="A434" s="49"/>
      <c r="B434" s="113">
        <v>1999</v>
      </c>
      <c r="C434" s="116">
        <v>190832253</v>
      </c>
      <c r="D434" s="116">
        <v>146602863</v>
      </c>
      <c r="E434" s="116">
        <v>251313879</v>
      </c>
      <c r="F434" s="115">
        <v>21499523</v>
      </c>
      <c r="G434" s="3">
        <v>610248518</v>
      </c>
      <c r="H434" s="114">
        <v>0</v>
      </c>
    </row>
    <row r="435" spans="1:8" ht="12.75">
      <c r="A435" s="49"/>
      <c r="B435" s="113">
        <v>2000</v>
      </c>
      <c r="C435" s="116">
        <v>195293601</v>
      </c>
      <c r="D435" s="116">
        <v>182761370</v>
      </c>
      <c r="E435" s="116">
        <v>267438449</v>
      </c>
      <c r="F435" s="115">
        <v>18416508</v>
      </c>
      <c r="G435" s="3">
        <v>663909928</v>
      </c>
      <c r="H435" s="114">
        <v>0</v>
      </c>
    </row>
    <row r="436" spans="1:8" ht="12.75">
      <c r="A436" s="49"/>
      <c r="B436" s="113">
        <v>2001</v>
      </c>
      <c r="C436" s="116">
        <v>196489776</v>
      </c>
      <c r="D436" s="116">
        <v>207425482</v>
      </c>
      <c r="E436" s="116">
        <v>300463230</v>
      </c>
      <c r="F436" s="115">
        <v>26302806</v>
      </c>
      <c r="G436" s="3"/>
      <c r="H436" s="114">
        <v>0</v>
      </c>
    </row>
    <row r="437" spans="1:8" ht="12.75">
      <c r="A437" s="49"/>
      <c r="B437" s="113">
        <v>2002</v>
      </c>
      <c r="C437" s="116">
        <v>228114256</v>
      </c>
      <c r="D437" s="116">
        <v>247001321</v>
      </c>
      <c r="E437" s="116">
        <v>285510925</v>
      </c>
      <c r="F437" s="115">
        <v>28760226</v>
      </c>
      <c r="G437" s="3"/>
      <c r="H437" s="114"/>
    </row>
    <row r="438" spans="1:8" ht="12.75">
      <c r="A438" s="49"/>
      <c r="C438" s="116"/>
      <c r="D438" s="116"/>
      <c r="E438" s="116"/>
      <c r="F438" s="115"/>
      <c r="H438" s="114"/>
    </row>
    <row r="439" spans="1:8" ht="12.75">
      <c r="A439" s="49" t="s">
        <v>49</v>
      </c>
      <c r="B439" s="113">
        <v>1988</v>
      </c>
      <c r="C439" s="116">
        <v>433750438</v>
      </c>
      <c r="D439" s="116">
        <v>418065185</v>
      </c>
      <c r="E439" s="116">
        <v>629941666</v>
      </c>
      <c r="F439" s="115">
        <v>0</v>
      </c>
      <c r="G439" s="3">
        <v>1481757289</v>
      </c>
      <c r="H439" s="114">
        <v>0</v>
      </c>
    </row>
    <row r="440" spans="1:8" ht="12.75">
      <c r="A440" s="49"/>
      <c r="B440" s="113">
        <v>1989</v>
      </c>
      <c r="C440" s="116">
        <v>398868887</v>
      </c>
      <c r="D440" s="116">
        <v>450436550</v>
      </c>
      <c r="E440" s="116">
        <v>678877041</v>
      </c>
      <c r="F440" s="115">
        <v>0</v>
      </c>
      <c r="G440" s="3">
        <v>1528182478</v>
      </c>
      <c r="H440" s="114">
        <v>0</v>
      </c>
    </row>
    <row r="441" spans="1:8" ht="12.75">
      <c r="A441" s="49"/>
      <c r="B441" s="113">
        <v>1990</v>
      </c>
      <c r="C441" s="116">
        <v>421996673</v>
      </c>
      <c r="D441" s="116">
        <v>467201546.16</v>
      </c>
      <c r="E441" s="116">
        <v>765338463</v>
      </c>
      <c r="F441" s="115">
        <v>0</v>
      </c>
      <c r="G441" s="3">
        <v>1654536682.16</v>
      </c>
      <c r="H441" s="114">
        <v>0</v>
      </c>
    </row>
    <row r="442" spans="1:8" ht="12.75">
      <c r="A442" s="49"/>
      <c r="B442" s="113">
        <v>1991</v>
      </c>
      <c r="C442" s="116">
        <v>470693992</v>
      </c>
      <c r="D442" s="116">
        <v>480634914</v>
      </c>
      <c r="E442" s="116">
        <v>809821032</v>
      </c>
      <c r="F442" s="115">
        <v>0</v>
      </c>
      <c r="G442" s="3">
        <v>1761149938</v>
      </c>
      <c r="H442" s="114">
        <v>0</v>
      </c>
    </row>
    <row r="443" spans="1:8" ht="12.75">
      <c r="A443" s="49"/>
      <c r="B443" s="113">
        <v>1992</v>
      </c>
      <c r="C443" s="116">
        <v>488454238</v>
      </c>
      <c r="D443" s="116">
        <v>439973744.92</v>
      </c>
      <c r="E443" s="116">
        <v>873692323</v>
      </c>
      <c r="F443" s="115">
        <v>0</v>
      </c>
      <c r="G443" s="3">
        <v>1802120305.92</v>
      </c>
      <c r="H443" s="114">
        <v>0</v>
      </c>
    </row>
    <row r="444" spans="1:8" ht="12.75">
      <c r="A444" s="49"/>
      <c r="B444" s="113">
        <v>1993</v>
      </c>
      <c r="C444" s="116">
        <v>493313156</v>
      </c>
      <c r="D444" s="116">
        <v>345751489</v>
      </c>
      <c r="E444" s="116">
        <v>938737324</v>
      </c>
      <c r="F444" s="115">
        <v>0</v>
      </c>
      <c r="G444" s="3">
        <v>1777801969</v>
      </c>
      <c r="H444" s="114">
        <v>0</v>
      </c>
    </row>
    <row r="445" spans="1:8" ht="12.75">
      <c r="A445" s="49"/>
      <c r="B445" s="113">
        <v>1994</v>
      </c>
      <c r="C445" s="116">
        <v>540223282</v>
      </c>
      <c r="D445" s="116">
        <v>712764436</v>
      </c>
      <c r="E445" s="116">
        <v>910908244</v>
      </c>
      <c r="F445" s="115">
        <v>0</v>
      </c>
      <c r="G445" s="3">
        <v>2163895962</v>
      </c>
      <c r="H445" s="114">
        <v>0</v>
      </c>
    </row>
    <row r="446" spans="1:8" ht="12.75">
      <c r="A446" s="49"/>
      <c r="B446" s="113">
        <v>1995</v>
      </c>
      <c r="C446" s="116">
        <v>580304048</v>
      </c>
      <c r="D446" s="116">
        <v>1088285987</v>
      </c>
      <c r="E446" s="116">
        <v>946054978</v>
      </c>
      <c r="F446" s="115">
        <v>0</v>
      </c>
      <c r="G446" s="3">
        <v>2614645013</v>
      </c>
      <c r="H446" s="114">
        <v>0</v>
      </c>
    </row>
    <row r="447" spans="1:8" ht="12.75">
      <c r="A447" s="49"/>
      <c r="B447" s="113">
        <v>1996</v>
      </c>
      <c r="C447" s="116">
        <v>573723813</v>
      </c>
      <c r="D447" s="116">
        <v>672044173</v>
      </c>
      <c r="E447" s="116">
        <v>984252981</v>
      </c>
      <c r="F447" s="115">
        <v>0</v>
      </c>
      <c r="G447" s="3">
        <v>2230020967</v>
      </c>
      <c r="H447" s="114">
        <v>0</v>
      </c>
    </row>
    <row r="448" spans="1:8" ht="12.75">
      <c r="A448" s="49"/>
      <c r="B448" s="113">
        <v>1997</v>
      </c>
      <c r="C448" s="116">
        <v>574539177</v>
      </c>
      <c r="D448" s="116">
        <v>814868462</v>
      </c>
      <c r="E448" s="116">
        <v>1034818205</v>
      </c>
      <c r="F448" s="115">
        <v>0</v>
      </c>
      <c r="G448" s="3">
        <v>2424225844</v>
      </c>
      <c r="H448" s="114">
        <v>0</v>
      </c>
    </row>
    <row r="449" spans="1:8" ht="12.75">
      <c r="A449" s="49"/>
      <c r="B449" s="113">
        <v>1998</v>
      </c>
      <c r="C449" s="116">
        <v>582942458</v>
      </c>
      <c r="D449" s="116">
        <v>782597180</v>
      </c>
      <c r="E449" s="116">
        <v>1122058076</v>
      </c>
      <c r="F449" s="115">
        <v>0</v>
      </c>
      <c r="G449" s="3">
        <v>2487597714</v>
      </c>
      <c r="H449" s="114">
        <v>0</v>
      </c>
    </row>
    <row r="450" spans="1:8" ht="12.75">
      <c r="A450" s="49"/>
      <c r="B450" s="113">
        <v>1999</v>
      </c>
      <c r="C450" s="116">
        <v>577215782</v>
      </c>
      <c r="D450" s="116">
        <v>814694416</v>
      </c>
      <c r="E450" s="116">
        <v>1223157898</v>
      </c>
      <c r="F450" s="115">
        <v>0</v>
      </c>
      <c r="G450" s="3">
        <v>2615068096</v>
      </c>
      <c r="H450" s="114">
        <v>0</v>
      </c>
    </row>
    <row r="451" spans="1:8" ht="12.75">
      <c r="A451" s="49"/>
      <c r="B451" s="113">
        <v>2000</v>
      </c>
      <c r="C451" s="116">
        <v>641780187</v>
      </c>
      <c r="D451" s="116">
        <v>1019551159</v>
      </c>
      <c r="E451" s="116">
        <v>1409656259</v>
      </c>
      <c r="F451" s="115">
        <v>0</v>
      </c>
      <c r="G451" s="3">
        <v>3070987605</v>
      </c>
      <c r="H451" s="114">
        <v>0</v>
      </c>
    </row>
    <row r="452" spans="1:8" ht="12.75">
      <c r="A452" s="49"/>
      <c r="B452" s="113">
        <v>2001</v>
      </c>
      <c r="C452" s="116">
        <v>699068536</v>
      </c>
      <c r="D452" s="116">
        <v>1057962159</v>
      </c>
      <c r="E452" s="116">
        <v>1548095887</v>
      </c>
      <c r="F452" s="115">
        <v>0</v>
      </c>
      <c r="G452" s="3"/>
      <c r="H452" s="114">
        <v>0</v>
      </c>
    </row>
    <row r="453" spans="1:8" ht="12.75">
      <c r="A453" s="49"/>
      <c r="B453" s="113">
        <v>2002</v>
      </c>
      <c r="C453" s="116">
        <v>627399997</v>
      </c>
      <c r="D453" s="116">
        <v>1179581157</v>
      </c>
      <c r="E453" s="116">
        <v>1593082767</v>
      </c>
      <c r="F453" s="115">
        <v>0</v>
      </c>
      <c r="G453" s="3"/>
      <c r="H453" s="114"/>
    </row>
    <row r="454" spans="1:8" ht="12.75">
      <c r="A454" s="49"/>
      <c r="C454" s="116"/>
      <c r="D454" s="116"/>
      <c r="E454" s="116"/>
      <c r="F454" s="115"/>
      <c r="H454" s="114"/>
    </row>
    <row r="455" spans="1:8" ht="12.75">
      <c r="A455" s="49" t="s">
        <v>50</v>
      </c>
      <c r="B455" s="113">
        <v>1988</v>
      </c>
      <c r="C455" s="116">
        <v>188056206</v>
      </c>
      <c r="D455" s="116">
        <v>159617086</v>
      </c>
      <c r="E455" s="116">
        <v>239835297</v>
      </c>
      <c r="F455" s="115">
        <v>0</v>
      </c>
      <c r="G455" s="3">
        <v>587508589</v>
      </c>
      <c r="H455" s="114">
        <v>0</v>
      </c>
    </row>
    <row r="456" spans="1:8" ht="12.75">
      <c r="A456" s="49"/>
      <c r="B456" s="113">
        <v>1989</v>
      </c>
      <c r="C456" s="116">
        <v>187685850</v>
      </c>
      <c r="D456" s="116">
        <v>179579717</v>
      </c>
      <c r="E456" s="116">
        <v>278227085</v>
      </c>
      <c r="F456" s="115">
        <v>0</v>
      </c>
      <c r="G456" s="3">
        <v>645492652</v>
      </c>
      <c r="H456" s="114">
        <v>0</v>
      </c>
    </row>
    <row r="457" spans="1:8" ht="12.75">
      <c r="A457" s="49"/>
      <c r="B457" s="113">
        <v>1990</v>
      </c>
      <c r="C457" s="116">
        <v>211526018</v>
      </c>
      <c r="D457" s="116">
        <v>209381798.28</v>
      </c>
      <c r="E457" s="116">
        <v>329258460</v>
      </c>
      <c r="F457" s="115">
        <v>0</v>
      </c>
      <c r="G457" s="3">
        <v>750166276.28</v>
      </c>
      <c r="H457" s="114">
        <v>0</v>
      </c>
    </row>
    <row r="458" spans="1:8" ht="12.75">
      <c r="A458" s="49"/>
      <c r="B458" s="113">
        <v>1991</v>
      </c>
      <c r="C458" s="116">
        <v>235029695</v>
      </c>
      <c r="D458" s="116">
        <v>257079113</v>
      </c>
      <c r="E458" s="116">
        <v>347250712</v>
      </c>
      <c r="F458" s="115">
        <v>0</v>
      </c>
      <c r="G458" s="3">
        <v>839359520</v>
      </c>
      <c r="H458" s="114">
        <v>0</v>
      </c>
    </row>
    <row r="459" spans="1:8" ht="12.75">
      <c r="A459" s="49"/>
      <c r="B459" s="113">
        <v>1992</v>
      </c>
      <c r="C459" s="116">
        <v>252421794</v>
      </c>
      <c r="D459" s="116">
        <v>228215561.12</v>
      </c>
      <c r="E459" s="116">
        <v>354132389</v>
      </c>
      <c r="F459" s="115">
        <v>0</v>
      </c>
      <c r="G459" s="3">
        <v>834769744.12</v>
      </c>
      <c r="H459" s="114">
        <v>0</v>
      </c>
    </row>
    <row r="460" spans="1:8" ht="12.75">
      <c r="A460" s="49"/>
      <c r="B460" s="113">
        <v>1993</v>
      </c>
      <c r="C460" s="116">
        <v>259412256</v>
      </c>
      <c r="D460" s="116">
        <v>224454266</v>
      </c>
      <c r="E460" s="116">
        <v>382539332</v>
      </c>
      <c r="F460" s="115">
        <v>0</v>
      </c>
      <c r="G460" s="3">
        <v>866405854</v>
      </c>
      <c r="H460" s="114">
        <v>0</v>
      </c>
    </row>
    <row r="461" spans="1:8" ht="12.75">
      <c r="A461" s="49"/>
      <c r="B461" s="113">
        <v>1994</v>
      </c>
      <c r="C461" s="116">
        <v>303621694</v>
      </c>
      <c r="D461" s="116">
        <v>330815670</v>
      </c>
      <c r="E461" s="116">
        <v>398438708</v>
      </c>
      <c r="F461" s="115">
        <v>0</v>
      </c>
      <c r="G461" s="3">
        <v>1032876072</v>
      </c>
      <c r="H461" s="114">
        <v>0</v>
      </c>
    </row>
    <row r="462" spans="1:8" ht="12.75">
      <c r="A462" s="49"/>
      <c r="B462" s="113">
        <v>1995</v>
      </c>
      <c r="C462" s="116">
        <v>328707652</v>
      </c>
      <c r="D462" s="116">
        <v>331575221</v>
      </c>
      <c r="E462" s="116">
        <v>423068962</v>
      </c>
      <c r="F462" s="115">
        <v>0</v>
      </c>
      <c r="G462" s="3">
        <v>1083351835</v>
      </c>
      <c r="H462" s="114">
        <v>0</v>
      </c>
    </row>
    <row r="463" spans="1:8" ht="12.75">
      <c r="A463" s="49"/>
      <c r="B463" s="113">
        <v>1996</v>
      </c>
      <c r="C463" s="116">
        <v>339210804</v>
      </c>
      <c r="D463" s="116">
        <v>329511360</v>
      </c>
      <c r="E463" s="116">
        <v>455923916</v>
      </c>
      <c r="F463" s="115">
        <v>0</v>
      </c>
      <c r="G463" s="3">
        <v>1124646080</v>
      </c>
      <c r="H463" s="114">
        <v>0</v>
      </c>
    </row>
    <row r="464" spans="1:8" ht="12.75">
      <c r="A464" s="49"/>
      <c r="B464" s="113">
        <v>1997</v>
      </c>
      <c r="C464" s="116">
        <v>364319447</v>
      </c>
      <c r="D464" s="116">
        <v>347039518</v>
      </c>
      <c r="E464" s="116">
        <v>477837146</v>
      </c>
      <c r="F464" s="115">
        <v>0</v>
      </c>
      <c r="G464" s="3">
        <v>1189196111</v>
      </c>
      <c r="H464" s="114">
        <v>0</v>
      </c>
    </row>
    <row r="465" spans="1:8" ht="12.75">
      <c r="A465" s="49"/>
      <c r="B465" s="113">
        <v>1998</v>
      </c>
      <c r="C465" s="116">
        <v>383955521</v>
      </c>
      <c r="D465" s="116">
        <v>303351906</v>
      </c>
      <c r="E465" s="116">
        <v>501685748</v>
      </c>
      <c r="F465" s="115">
        <v>0</v>
      </c>
      <c r="G465" s="3">
        <v>1188993175</v>
      </c>
      <c r="H465" s="114">
        <v>0</v>
      </c>
    </row>
    <row r="466" spans="1:8" ht="12.75">
      <c r="A466" s="49"/>
      <c r="B466" s="113">
        <v>1999</v>
      </c>
      <c r="C466" s="116">
        <v>393472325</v>
      </c>
      <c r="D466" s="116">
        <v>397510883</v>
      </c>
      <c r="E466" s="116">
        <v>577477196</v>
      </c>
      <c r="F466" s="115">
        <v>0</v>
      </c>
      <c r="G466" s="3">
        <v>1368460404</v>
      </c>
      <c r="H466" s="114">
        <v>0</v>
      </c>
    </row>
    <row r="467" spans="1:8" ht="12.75">
      <c r="A467" s="49"/>
      <c r="B467" s="113">
        <v>2000</v>
      </c>
      <c r="C467" s="116">
        <v>457675253</v>
      </c>
      <c r="D467" s="116">
        <v>589727264</v>
      </c>
      <c r="E467" s="116">
        <v>630109657</v>
      </c>
      <c r="F467" s="115">
        <v>0</v>
      </c>
      <c r="G467" s="3">
        <v>1677512174</v>
      </c>
      <c r="H467" s="114">
        <v>0</v>
      </c>
    </row>
    <row r="468" spans="1:8" ht="12.75">
      <c r="A468" s="49"/>
      <c r="B468" s="113">
        <v>2001</v>
      </c>
      <c r="C468" s="116">
        <v>439636288</v>
      </c>
      <c r="D468" s="116">
        <v>661926690</v>
      </c>
      <c r="E468" s="116">
        <v>674107946</v>
      </c>
      <c r="F468" s="115">
        <v>0</v>
      </c>
      <c r="G468" s="3"/>
      <c r="H468" s="114">
        <v>0</v>
      </c>
    </row>
    <row r="469" spans="1:8" ht="12.75">
      <c r="A469" s="49"/>
      <c r="B469" s="113">
        <v>2002</v>
      </c>
      <c r="C469" s="116">
        <v>500708457</v>
      </c>
      <c r="D469" s="116">
        <v>1287227807</v>
      </c>
      <c r="E469" s="116">
        <v>657280614</v>
      </c>
      <c r="F469" s="115">
        <v>0</v>
      </c>
      <c r="G469" s="3"/>
      <c r="H469" s="114"/>
    </row>
    <row r="470" spans="1:8" ht="12.75">
      <c r="A470" s="49"/>
      <c r="C470" s="116"/>
      <c r="D470" s="116"/>
      <c r="E470" s="116"/>
      <c r="F470" s="115"/>
      <c r="H470" s="114"/>
    </row>
    <row r="471" spans="1:8" ht="12.75">
      <c r="A471" s="49" t="s">
        <v>51</v>
      </c>
      <c r="B471" s="113">
        <v>1988</v>
      </c>
      <c r="C471" s="116">
        <v>252803488</v>
      </c>
      <c r="D471" s="116">
        <v>119901061</v>
      </c>
      <c r="E471" s="116">
        <v>203345399</v>
      </c>
      <c r="F471" s="115">
        <v>87655124</v>
      </c>
      <c r="G471" s="3">
        <v>663705072</v>
      </c>
      <c r="H471" s="114">
        <v>0</v>
      </c>
    </row>
    <row r="472" spans="1:8" ht="12.75">
      <c r="A472" s="49"/>
      <c r="B472" s="113">
        <v>1989</v>
      </c>
      <c r="C472" s="116">
        <v>234946765</v>
      </c>
      <c r="D472" s="116">
        <v>217312983</v>
      </c>
      <c r="E472" s="116">
        <v>235348015</v>
      </c>
      <c r="F472" s="115">
        <v>75157619</v>
      </c>
      <c r="G472" s="3">
        <v>762765382</v>
      </c>
      <c r="H472" s="114">
        <v>0</v>
      </c>
    </row>
    <row r="473" spans="1:8" ht="12.75">
      <c r="A473" s="49"/>
      <c r="B473" s="113">
        <v>1990</v>
      </c>
      <c r="C473" s="116">
        <v>241536221</v>
      </c>
      <c r="D473" s="116">
        <v>259760502.2</v>
      </c>
      <c r="E473" s="116">
        <v>240900345</v>
      </c>
      <c r="F473" s="115">
        <v>92438242</v>
      </c>
      <c r="G473" s="3">
        <v>834635310.2</v>
      </c>
      <c r="H473" s="114">
        <v>0</v>
      </c>
    </row>
    <row r="474" spans="1:8" ht="12.75">
      <c r="A474" s="49"/>
      <c r="B474" s="113">
        <v>1991</v>
      </c>
      <c r="C474" s="116">
        <v>260141719</v>
      </c>
      <c r="D474" s="116">
        <v>205080765</v>
      </c>
      <c r="E474" s="116">
        <v>241177952</v>
      </c>
      <c r="F474" s="115">
        <v>82311078</v>
      </c>
      <c r="G474" s="3">
        <v>788711514</v>
      </c>
      <c r="H474" s="114">
        <v>0</v>
      </c>
    </row>
    <row r="475" spans="1:8" ht="12.75">
      <c r="A475" s="49"/>
      <c r="B475" s="113">
        <v>1992</v>
      </c>
      <c r="C475" s="116">
        <v>285808181</v>
      </c>
      <c r="D475" s="116">
        <v>265144968.36</v>
      </c>
      <c r="E475" s="116">
        <v>253737165</v>
      </c>
      <c r="F475" s="115">
        <v>41944650</v>
      </c>
      <c r="G475" s="3">
        <v>846634964.36</v>
      </c>
      <c r="H475" s="114">
        <v>0</v>
      </c>
    </row>
    <row r="476" spans="1:8" ht="12.75">
      <c r="A476" s="49"/>
      <c r="B476" s="113">
        <v>1993</v>
      </c>
      <c r="C476" s="116">
        <v>279493617</v>
      </c>
      <c r="D476" s="116">
        <v>264027730</v>
      </c>
      <c r="E476" s="116">
        <v>283496014</v>
      </c>
      <c r="F476" s="115">
        <v>74308335</v>
      </c>
      <c r="G476" s="3">
        <v>901325696</v>
      </c>
      <c r="H476" s="114">
        <v>0</v>
      </c>
    </row>
    <row r="477" spans="1:8" ht="12.75">
      <c r="A477" s="49"/>
      <c r="B477" s="113">
        <v>1994</v>
      </c>
      <c r="C477" s="116">
        <v>314086073</v>
      </c>
      <c r="D477" s="116">
        <v>284405162</v>
      </c>
      <c r="E477" s="116">
        <v>286147819</v>
      </c>
      <c r="F477" s="115">
        <v>42554564</v>
      </c>
      <c r="G477" s="3">
        <v>927193618</v>
      </c>
      <c r="H477" s="114">
        <v>0</v>
      </c>
    </row>
    <row r="478" spans="1:8" ht="12.75">
      <c r="A478" s="49"/>
      <c r="B478" s="113">
        <v>1995</v>
      </c>
      <c r="C478" s="116">
        <v>332373812</v>
      </c>
      <c r="D478" s="116">
        <v>272400511</v>
      </c>
      <c r="E478" s="116">
        <v>298025547</v>
      </c>
      <c r="F478" s="115">
        <v>28369697</v>
      </c>
      <c r="G478" s="3">
        <v>931169567</v>
      </c>
      <c r="H478" s="114">
        <v>0</v>
      </c>
    </row>
    <row r="479" spans="1:8" ht="12.75">
      <c r="A479" s="49"/>
      <c r="B479" s="113">
        <v>1996</v>
      </c>
      <c r="C479" s="116">
        <v>356329729</v>
      </c>
      <c r="D479" s="116">
        <v>202957008</v>
      </c>
      <c r="E479" s="116">
        <v>306213178</v>
      </c>
      <c r="F479" s="115">
        <v>38576938</v>
      </c>
      <c r="G479" s="3">
        <v>904076853</v>
      </c>
      <c r="H479" s="114">
        <v>0</v>
      </c>
    </row>
    <row r="480" spans="1:8" ht="12.75">
      <c r="A480" s="49"/>
      <c r="B480" s="113">
        <v>1997</v>
      </c>
      <c r="C480" s="116">
        <v>327085853</v>
      </c>
      <c r="D480" s="116">
        <v>269116727</v>
      </c>
      <c r="E480" s="116">
        <v>295343014</v>
      </c>
      <c r="F480" s="115">
        <v>66111619</v>
      </c>
      <c r="G480" s="3">
        <v>957657213</v>
      </c>
      <c r="H480" s="114">
        <v>0</v>
      </c>
    </row>
    <row r="481" spans="1:8" ht="12.75">
      <c r="A481" s="49"/>
      <c r="B481" s="113">
        <v>1998</v>
      </c>
      <c r="C481" s="116">
        <v>379340368</v>
      </c>
      <c r="D481" s="116">
        <v>273163517</v>
      </c>
      <c r="E481" s="116">
        <v>296275080</v>
      </c>
      <c r="F481" s="115">
        <v>102922212</v>
      </c>
      <c r="G481" s="3">
        <v>1051701177</v>
      </c>
      <c r="H481" s="114">
        <v>0</v>
      </c>
    </row>
    <row r="482" spans="1:8" ht="12.75">
      <c r="A482" s="49"/>
      <c r="B482" s="113">
        <v>1999</v>
      </c>
      <c r="C482" s="116">
        <v>383399884</v>
      </c>
      <c r="D482" s="116">
        <v>353550676</v>
      </c>
      <c r="E482" s="116">
        <v>311830778</v>
      </c>
      <c r="F482" s="115">
        <v>85811125</v>
      </c>
      <c r="G482" s="3">
        <v>1134592463</v>
      </c>
      <c r="H482" s="114">
        <v>0</v>
      </c>
    </row>
    <row r="483" spans="1:8" ht="12.75">
      <c r="A483" s="49"/>
      <c r="B483" s="113">
        <v>2000</v>
      </c>
      <c r="C483" s="116">
        <v>371612555</v>
      </c>
      <c r="D483" s="116">
        <v>356810727</v>
      </c>
      <c r="E483" s="116">
        <v>327324467</v>
      </c>
      <c r="F483" s="115">
        <v>49837913</v>
      </c>
      <c r="G483" s="3">
        <v>1105585662</v>
      </c>
      <c r="H483" s="114">
        <v>0</v>
      </c>
    </row>
    <row r="484" spans="1:8" ht="12.75">
      <c r="A484" s="49"/>
      <c r="B484" s="113">
        <v>2001</v>
      </c>
      <c r="C484" s="116">
        <v>363577918</v>
      </c>
      <c r="D484" s="116">
        <v>493492136</v>
      </c>
      <c r="E484" s="116">
        <v>327779405</v>
      </c>
      <c r="F484" s="115">
        <v>39427603</v>
      </c>
      <c r="G484" s="3"/>
      <c r="H484" s="114">
        <v>0</v>
      </c>
    </row>
    <row r="485" spans="1:8" ht="12.75">
      <c r="A485" s="49"/>
      <c r="B485" s="113">
        <v>2002</v>
      </c>
      <c r="C485" s="116">
        <v>346960375</v>
      </c>
      <c r="D485" s="116">
        <v>774499331</v>
      </c>
      <c r="E485" s="116">
        <v>339227506</v>
      </c>
      <c r="F485" s="115">
        <v>110238020</v>
      </c>
      <c r="G485" s="3"/>
      <c r="H485" s="114"/>
    </row>
    <row r="486" spans="1:8" ht="12.75">
      <c r="A486" s="49"/>
      <c r="C486" s="116"/>
      <c r="D486" s="116"/>
      <c r="E486" s="116"/>
      <c r="F486" s="115"/>
      <c r="H486" s="114"/>
    </row>
    <row r="487" spans="1:8" ht="12.75">
      <c r="A487" s="49" t="s">
        <v>52</v>
      </c>
      <c r="B487" s="113">
        <v>1988</v>
      </c>
      <c r="C487" s="116">
        <v>2073109199</v>
      </c>
      <c r="D487" s="116">
        <v>1731834873</v>
      </c>
      <c r="E487" s="116">
        <v>4227426164</v>
      </c>
      <c r="F487" s="115">
        <v>1108412108</v>
      </c>
      <c r="G487" s="3">
        <v>9140782344</v>
      </c>
      <c r="H487" s="114">
        <v>0</v>
      </c>
    </row>
    <row r="488" spans="1:8" ht="12.75">
      <c r="A488" s="49"/>
      <c r="B488" s="113">
        <v>1989</v>
      </c>
      <c r="C488" s="116">
        <v>2183764728</v>
      </c>
      <c r="D488" s="116">
        <v>1974007514</v>
      </c>
      <c r="E488" s="116">
        <v>4745054555</v>
      </c>
      <c r="F488" s="115">
        <v>969808889</v>
      </c>
      <c r="G488" s="3">
        <v>9872635686</v>
      </c>
      <c r="H488" s="114">
        <v>0</v>
      </c>
    </row>
    <row r="489" spans="1:8" ht="12.75">
      <c r="A489" s="49"/>
      <c r="B489" s="113">
        <v>1990</v>
      </c>
      <c r="C489" s="116">
        <v>2364265442</v>
      </c>
      <c r="D489" s="116">
        <v>2550437378.92</v>
      </c>
      <c r="E489" s="116">
        <v>4888106724</v>
      </c>
      <c r="F489" s="115">
        <v>1133655124</v>
      </c>
      <c r="G489" s="3">
        <v>10936464668.92</v>
      </c>
      <c r="H489" s="114">
        <v>0</v>
      </c>
    </row>
    <row r="490" spans="1:8" ht="12.75">
      <c r="A490" s="49"/>
      <c r="B490" s="113">
        <v>1991</v>
      </c>
      <c r="C490" s="116">
        <v>2444151278</v>
      </c>
      <c r="D490" s="116">
        <v>2481827275</v>
      </c>
      <c r="E490" s="116">
        <v>4397986945</v>
      </c>
      <c r="F490" s="115">
        <v>877253188</v>
      </c>
      <c r="G490" s="3">
        <v>10201218686</v>
      </c>
      <c r="H490" s="114">
        <v>0</v>
      </c>
    </row>
    <row r="491" spans="1:8" ht="12.75">
      <c r="A491" s="49"/>
      <c r="B491" s="113">
        <v>1992</v>
      </c>
      <c r="C491" s="116">
        <v>2689828543</v>
      </c>
      <c r="D491" s="116">
        <v>2929192389.8</v>
      </c>
      <c r="E491" s="116">
        <v>4327663715</v>
      </c>
      <c r="F491" s="115">
        <v>575311765</v>
      </c>
      <c r="G491" s="3">
        <v>10521996412.8</v>
      </c>
      <c r="H491" s="114">
        <v>0</v>
      </c>
    </row>
    <row r="492" spans="1:8" ht="12.75">
      <c r="A492" s="49"/>
      <c r="B492" s="113">
        <v>1993</v>
      </c>
      <c r="C492" s="116">
        <v>2996718589</v>
      </c>
      <c r="D492" s="116">
        <v>2532350985</v>
      </c>
      <c r="E492" s="116">
        <v>4245833860</v>
      </c>
      <c r="F492" s="115">
        <v>593521279</v>
      </c>
      <c r="G492" s="3">
        <v>10368424713</v>
      </c>
      <c r="H492" s="114">
        <v>0</v>
      </c>
    </row>
    <row r="493" spans="1:8" ht="12.75">
      <c r="A493" s="49"/>
      <c r="B493" s="113">
        <v>1994</v>
      </c>
      <c r="C493" s="116">
        <v>3231932887</v>
      </c>
      <c r="D493" s="116">
        <v>2957910836</v>
      </c>
      <c r="E493" s="116">
        <v>4269926095</v>
      </c>
      <c r="F493" s="115">
        <v>639234053</v>
      </c>
      <c r="G493" s="3">
        <v>11099003871</v>
      </c>
      <c r="H493" s="114">
        <v>0</v>
      </c>
    </row>
    <row r="494" spans="1:8" ht="12.75">
      <c r="A494" s="49"/>
      <c r="B494" s="113">
        <v>1995</v>
      </c>
      <c r="C494" s="116">
        <v>3175155312</v>
      </c>
      <c r="D494" s="116">
        <v>2682124713</v>
      </c>
      <c r="E494" s="116">
        <v>4157029058</v>
      </c>
      <c r="F494" s="115">
        <v>491233902</v>
      </c>
      <c r="G494" s="3">
        <v>10505542985</v>
      </c>
      <c r="H494" s="114">
        <v>0</v>
      </c>
    </row>
    <row r="495" spans="1:8" ht="12.75">
      <c r="A495" s="49"/>
      <c r="B495" s="113">
        <v>1996</v>
      </c>
      <c r="C495" s="116">
        <v>2999224711</v>
      </c>
      <c r="D495" s="116">
        <v>2302871125</v>
      </c>
      <c r="E495" s="116">
        <v>4252812116</v>
      </c>
      <c r="F495" s="115">
        <v>640455344</v>
      </c>
      <c r="G495" s="3">
        <v>10195363296</v>
      </c>
      <c r="H495" s="114">
        <v>0</v>
      </c>
    </row>
    <row r="496" spans="1:8" ht="12.75">
      <c r="A496" s="49"/>
      <c r="B496" s="113">
        <v>1997</v>
      </c>
      <c r="C496" s="116">
        <v>3196860901</v>
      </c>
      <c r="D496" s="116">
        <v>2545256440</v>
      </c>
      <c r="E496" s="116">
        <v>4294005693</v>
      </c>
      <c r="F496" s="115">
        <v>479246708</v>
      </c>
      <c r="G496" s="3">
        <v>10515369742</v>
      </c>
      <c r="H496" s="114">
        <v>0</v>
      </c>
    </row>
    <row r="497" spans="1:8" ht="12.75">
      <c r="A497" s="49"/>
      <c r="B497" s="113">
        <v>1998</v>
      </c>
      <c r="C497" s="116">
        <v>3594018956</v>
      </c>
      <c r="D497" s="116">
        <v>2346820388</v>
      </c>
      <c r="E497" s="116">
        <v>4391742488</v>
      </c>
      <c r="F497" s="115">
        <v>303854623</v>
      </c>
      <c r="G497" s="3">
        <v>10636436455</v>
      </c>
      <c r="H497" s="114">
        <v>0</v>
      </c>
    </row>
    <row r="498" spans="1:8" ht="12.75">
      <c r="A498" s="49"/>
      <c r="B498" s="113">
        <v>1999</v>
      </c>
      <c r="C498" s="116">
        <v>3131582842</v>
      </c>
      <c r="D498" s="116">
        <v>2744233755</v>
      </c>
      <c r="E498" s="116">
        <v>4524544981</v>
      </c>
      <c r="F498" s="115">
        <v>643538393</v>
      </c>
      <c r="G498" s="3">
        <v>11043899971</v>
      </c>
      <c r="H498" s="114">
        <v>0</v>
      </c>
    </row>
    <row r="499" spans="1:8" ht="12.75">
      <c r="A499" s="49"/>
      <c r="B499" s="113">
        <v>2000</v>
      </c>
      <c r="C499" s="116">
        <v>3336450761</v>
      </c>
      <c r="D499" s="116">
        <v>3602748260</v>
      </c>
      <c r="E499" s="116">
        <v>4697743590</v>
      </c>
      <c r="F499" s="115">
        <v>667276739</v>
      </c>
      <c r="G499" s="3">
        <v>12304219350</v>
      </c>
      <c r="H499" s="114">
        <v>0</v>
      </c>
    </row>
    <row r="500" spans="1:8" ht="12.75">
      <c r="A500" s="49"/>
      <c r="B500" s="113">
        <v>2001</v>
      </c>
      <c r="C500" s="116">
        <v>3254615957</v>
      </c>
      <c r="D500" s="116">
        <v>5163369591</v>
      </c>
      <c r="E500" s="116">
        <v>5059968369</v>
      </c>
      <c r="F500" s="115">
        <v>470562350</v>
      </c>
      <c r="G500" s="3"/>
      <c r="H500" s="114">
        <v>0</v>
      </c>
    </row>
    <row r="501" spans="1:8" ht="12.75">
      <c r="A501" s="49"/>
      <c r="B501" s="113">
        <v>2002</v>
      </c>
      <c r="C501" s="116">
        <v>3524610093</v>
      </c>
      <c r="D501" s="116">
        <v>6900012912</v>
      </c>
      <c r="E501" s="116">
        <v>5110299481</v>
      </c>
      <c r="F501" s="115">
        <v>379130839</v>
      </c>
      <c r="G501" s="3"/>
      <c r="H501" s="114"/>
    </row>
    <row r="502" spans="1:8" ht="12.75">
      <c r="A502" s="49"/>
      <c r="C502" s="116"/>
      <c r="D502" s="116"/>
      <c r="E502" s="116"/>
      <c r="F502" s="115"/>
      <c r="H502" s="114"/>
    </row>
    <row r="503" spans="1:8" ht="12.75">
      <c r="A503" s="49" t="s">
        <v>53</v>
      </c>
      <c r="B503" s="113">
        <v>1988</v>
      </c>
      <c r="C503" s="116">
        <v>263207485</v>
      </c>
      <c r="D503" s="116">
        <v>499770760</v>
      </c>
      <c r="E503" s="116">
        <v>260588388</v>
      </c>
      <c r="F503" s="115">
        <v>0</v>
      </c>
      <c r="G503" s="3">
        <v>1023566633</v>
      </c>
      <c r="H503" s="114">
        <v>0</v>
      </c>
    </row>
    <row r="504" spans="1:8" ht="12.75">
      <c r="A504" s="49"/>
      <c r="B504" s="113">
        <v>1989</v>
      </c>
      <c r="C504" s="116">
        <v>254044968</v>
      </c>
      <c r="D504" s="116">
        <v>531730200</v>
      </c>
      <c r="E504" s="116">
        <v>288935513</v>
      </c>
      <c r="F504" s="115">
        <v>0</v>
      </c>
      <c r="G504" s="3">
        <v>1074710681</v>
      </c>
      <c r="H504" s="114">
        <v>0</v>
      </c>
    </row>
    <row r="505" spans="1:8" ht="12.75">
      <c r="A505" s="49"/>
      <c r="B505" s="113">
        <v>1990</v>
      </c>
      <c r="C505" s="116">
        <v>266559874</v>
      </c>
      <c r="D505" s="116">
        <v>614125627.08</v>
      </c>
      <c r="E505" s="116">
        <v>298043034</v>
      </c>
      <c r="F505" s="115">
        <v>0</v>
      </c>
      <c r="G505" s="3">
        <v>1178728535.08</v>
      </c>
      <c r="H505" s="114">
        <v>0</v>
      </c>
    </row>
    <row r="506" spans="1:8" ht="12.75">
      <c r="A506" s="49"/>
      <c r="B506" s="113">
        <v>1991</v>
      </c>
      <c r="C506" s="116">
        <v>290120028</v>
      </c>
      <c r="D506" s="116">
        <v>544216464</v>
      </c>
      <c r="E506" s="116">
        <v>313454917</v>
      </c>
      <c r="F506" s="115">
        <v>0</v>
      </c>
      <c r="G506" s="3">
        <v>1147791409</v>
      </c>
      <c r="H506" s="114">
        <v>0</v>
      </c>
    </row>
    <row r="507" spans="1:8" ht="12.75">
      <c r="A507" s="49"/>
      <c r="B507" s="113">
        <v>1992</v>
      </c>
      <c r="C507" s="116">
        <v>307678533</v>
      </c>
      <c r="D507" s="116">
        <v>564487300.04</v>
      </c>
      <c r="E507" s="116">
        <v>321008873</v>
      </c>
      <c r="F507" s="115">
        <v>0</v>
      </c>
      <c r="G507" s="3">
        <v>1193174706.04</v>
      </c>
      <c r="H507" s="114">
        <v>0</v>
      </c>
    </row>
    <row r="508" spans="1:8" ht="12.75">
      <c r="A508" s="49"/>
      <c r="B508" s="113">
        <v>1993</v>
      </c>
      <c r="C508" s="116">
        <v>320672161</v>
      </c>
      <c r="D508" s="116">
        <v>645253299</v>
      </c>
      <c r="E508" s="116">
        <v>296303291</v>
      </c>
      <c r="F508" s="115">
        <v>0</v>
      </c>
      <c r="G508" s="3">
        <v>1262228751</v>
      </c>
      <c r="H508" s="114">
        <v>0</v>
      </c>
    </row>
    <row r="509" spans="1:8" ht="12.75">
      <c r="A509" s="49"/>
      <c r="B509" s="113">
        <v>1994</v>
      </c>
      <c r="C509" s="116">
        <v>371393695</v>
      </c>
      <c r="D509" s="116">
        <v>547626406</v>
      </c>
      <c r="E509" s="116">
        <v>307732891</v>
      </c>
      <c r="F509" s="115">
        <v>0</v>
      </c>
      <c r="G509" s="3">
        <v>1226752992</v>
      </c>
      <c r="H509" s="114">
        <v>0</v>
      </c>
    </row>
    <row r="510" spans="1:8" ht="12.75">
      <c r="A510" s="49"/>
      <c r="B510" s="113">
        <v>1995</v>
      </c>
      <c r="C510" s="116">
        <v>370546476</v>
      </c>
      <c r="D510" s="116">
        <v>640618306</v>
      </c>
      <c r="E510" s="116">
        <v>316965441</v>
      </c>
      <c r="F510" s="115">
        <v>0</v>
      </c>
      <c r="G510" s="3">
        <v>1328130223</v>
      </c>
      <c r="H510" s="114">
        <v>0</v>
      </c>
    </row>
    <row r="511" spans="1:8" ht="12.75">
      <c r="A511" s="49"/>
      <c r="B511" s="113">
        <v>1996</v>
      </c>
      <c r="C511" s="116">
        <v>381363681</v>
      </c>
      <c r="D511" s="116">
        <v>444425140</v>
      </c>
      <c r="E511" s="116">
        <v>342582739</v>
      </c>
      <c r="F511" s="115">
        <v>0</v>
      </c>
      <c r="G511" s="3">
        <v>1168371560</v>
      </c>
      <c r="H511" s="114">
        <v>0</v>
      </c>
    </row>
    <row r="512" spans="1:8" ht="12.75">
      <c r="A512" s="49"/>
      <c r="B512" s="113">
        <v>1997</v>
      </c>
      <c r="C512" s="116">
        <v>315623262</v>
      </c>
      <c r="D512" s="116">
        <v>375216289</v>
      </c>
      <c r="E512" s="116">
        <v>325511693</v>
      </c>
      <c r="F512" s="115">
        <v>0</v>
      </c>
      <c r="G512" s="3">
        <v>1016351244</v>
      </c>
      <c r="H512" s="114">
        <v>0</v>
      </c>
    </row>
    <row r="513" spans="1:8" ht="12.75">
      <c r="A513" s="49"/>
      <c r="B513" s="113">
        <v>1998</v>
      </c>
      <c r="C513" s="116">
        <v>372791582</v>
      </c>
      <c r="D513" s="116">
        <v>259460467</v>
      </c>
      <c r="E513" s="116">
        <v>321391930</v>
      </c>
      <c r="F513" s="115">
        <v>0</v>
      </c>
      <c r="G513" s="3">
        <v>953643979</v>
      </c>
      <c r="H513" s="114">
        <v>0</v>
      </c>
    </row>
    <row r="514" spans="1:8" ht="12.75">
      <c r="A514" s="49"/>
      <c r="B514" s="113">
        <v>1999</v>
      </c>
      <c r="C514" s="116">
        <v>369365242</v>
      </c>
      <c r="D514" s="116">
        <v>298302823</v>
      </c>
      <c r="E514" s="116">
        <v>341133219</v>
      </c>
      <c r="F514" s="115">
        <v>0</v>
      </c>
      <c r="G514" s="3">
        <v>1008801284</v>
      </c>
      <c r="H514" s="114">
        <v>0</v>
      </c>
    </row>
    <row r="515" spans="1:8" ht="12.75">
      <c r="A515" s="49"/>
      <c r="B515" s="113">
        <v>2000</v>
      </c>
      <c r="C515" s="116">
        <v>401247610</v>
      </c>
      <c r="D515" s="116">
        <v>308241290</v>
      </c>
      <c r="E515" s="116">
        <v>378298654</v>
      </c>
      <c r="F515" s="115">
        <v>0</v>
      </c>
      <c r="G515" s="3">
        <v>1087787554</v>
      </c>
      <c r="H515" s="114">
        <v>0</v>
      </c>
    </row>
    <row r="516" spans="1:8" ht="12.75">
      <c r="A516" s="49"/>
      <c r="B516" s="113">
        <v>2001</v>
      </c>
      <c r="C516" s="116">
        <v>399776120</v>
      </c>
      <c r="D516" s="116">
        <v>419768711</v>
      </c>
      <c r="E516" s="116">
        <v>442798369</v>
      </c>
      <c r="F516" s="115">
        <v>0</v>
      </c>
      <c r="G516" s="3"/>
      <c r="H516" s="114">
        <v>0</v>
      </c>
    </row>
    <row r="517" spans="1:8" ht="12.75">
      <c r="A517" s="49"/>
      <c r="B517" s="113">
        <v>2002</v>
      </c>
      <c r="C517" s="116">
        <v>395877531</v>
      </c>
      <c r="D517" s="116">
        <v>514913400</v>
      </c>
      <c r="E517" s="116">
        <v>513015519</v>
      </c>
      <c r="F517" s="115">
        <v>0</v>
      </c>
      <c r="G517" s="3"/>
      <c r="H517" s="114"/>
    </row>
    <row r="518" spans="1:8" ht="12.75">
      <c r="A518" s="49"/>
      <c r="C518" s="116" t="s">
        <v>0</v>
      </c>
      <c r="D518" s="116"/>
      <c r="E518" s="116"/>
      <c r="F518" s="115"/>
      <c r="H518" s="114"/>
    </row>
    <row r="519" spans="1:8" ht="12.75">
      <c r="A519" s="49" t="s">
        <v>54</v>
      </c>
      <c r="B519" s="113">
        <v>1988</v>
      </c>
      <c r="C519" s="116">
        <v>4446025393</v>
      </c>
      <c r="D519" s="116">
        <v>4568377805</v>
      </c>
      <c r="E519" s="116">
        <v>4742304311</v>
      </c>
      <c r="F519" s="115">
        <v>1632565849</v>
      </c>
      <c r="G519" s="3">
        <v>15389273358</v>
      </c>
      <c r="H519" s="114">
        <v>0</v>
      </c>
    </row>
    <row r="520" spans="1:8" ht="12.75">
      <c r="A520" s="49"/>
      <c r="B520" s="113">
        <v>1989</v>
      </c>
      <c r="C520" s="116">
        <v>4509186013</v>
      </c>
      <c r="D520" s="116">
        <v>4812919847</v>
      </c>
      <c r="E520" s="116">
        <v>5149446770</v>
      </c>
      <c r="F520" s="115">
        <v>1639511338</v>
      </c>
      <c r="G520" s="3">
        <v>16111063968</v>
      </c>
      <c r="H520" s="114">
        <v>0</v>
      </c>
    </row>
    <row r="521" spans="1:8" ht="12.75">
      <c r="A521" s="49"/>
      <c r="B521" s="113">
        <v>1990</v>
      </c>
      <c r="C521" s="116">
        <v>4765779478</v>
      </c>
      <c r="D521" s="116">
        <v>5726596587.96</v>
      </c>
      <c r="E521" s="116">
        <v>5267075151</v>
      </c>
      <c r="F521" s="115">
        <v>1388082664</v>
      </c>
      <c r="G521" s="3">
        <v>17147533880.96</v>
      </c>
      <c r="H521" s="114">
        <v>0</v>
      </c>
    </row>
    <row r="522" spans="1:8" ht="12.75">
      <c r="A522" s="49"/>
      <c r="B522" s="113">
        <v>1991</v>
      </c>
      <c r="C522" s="116">
        <v>5073975953</v>
      </c>
      <c r="D522" s="116">
        <v>5829948814</v>
      </c>
      <c r="E522" s="116">
        <v>5573432664</v>
      </c>
      <c r="F522" s="115">
        <v>1313616365</v>
      </c>
      <c r="G522" s="3">
        <v>17790973796</v>
      </c>
      <c r="H522" s="114">
        <v>0</v>
      </c>
    </row>
    <row r="523" spans="1:8" ht="12.75">
      <c r="A523" s="49"/>
      <c r="B523" s="113">
        <v>1992</v>
      </c>
      <c r="C523" s="116">
        <v>5423692378</v>
      </c>
      <c r="D523" s="116">
        <v>6077931582.56</v>
      </c>
      <c r="E523" s="116">
        <v>5692188109</v>
      </c>
      <c r="F523" s="115">
        <v>749635505</v>
      </c>
      <c r="G523" s="3">
        <v>17943447574.56</v>
      </c>
      <c r="H523" s="114">
        <v>0</v>
      </c>
    </row>
    <row r="524" spans="1:8" ht="12.75">
      <c r="A524" s="49"/>
      <c r="B524" s="113">
        <v>1993</v>
      </c>
      <c r="C524" s="116">
        <v>5564000618</v>
      </c>
      <c r="D524" s="116">
        <v>4539803629</v>
      </c>
      <c r="E524" s="116">
        <v>5895008131</v>
      </c>
      <c r="F524" s="115">
        <v>741223678</v>
      </c>
      <c r="G524" s="3">
        <v>16740036056</v>
      </c>
      <c r="H524" s="114">
        <v>0</v>
      </c>
    </row>
    <row r="525" spans="1:8" ht="12.75">
      <c r="A525" s="49"/>
      <c r="B525" s="113">
        <v>1994</v>
      </c>
      <c r="C525" s="116">
        <v>5682942116</v>
      </c>
      <c r="D525" s="116">
        <v>5925954151</v>
      </c>
      <c r="E525" s="116">
        <v>5687164985</v>
      </c>
      <c r="F525" s="115">
        <v>-20828161</v>
      </c>
      <c r="G525" s="3">
        <v>17275233091</v>
      </c>
      <c r="H525" s="114">
        <v>0</v>
      </c>
    </row>
    <row r="526" spans="1:8" ht="12.75">
      <c r="A526" s="49"/>
      <c r="B526" s="113">
        <v>1995</v>
      </c>
      <c r="C526" s="116">
        <v>6540894447</v>
      </c>
      <c r="D526" s="116">
        <v>6077855541</v>
      </c>
      <c r="E526" s="116">
        <v>5463297233</v>
      </c>
      <c r="F526" s="115">
        <v>711370555</v>
      </c>
      <c r="G526" s="3">
        <v>18793417776</v>
      </c>
      <c r="H526" s="114">
        <v>0</v>
      </c>
    </row>
    <row r="527" spans="1:8" ht="12.75">
      <c r="A527" s="49"/>
      <c r="B527" s="113">
        <v>1996</v>
      </c>
      <c r="C527" s="116">
        <v>5865473390</v>
      </c>
      <c r="D527" s="116">
        <v>4961870011</v>
      </c>
      <c r="E527" s="116">
        <v>5378899201</v>
      </c>
      <c r="F527" s="115">
        <v>505529008</v>
      </c>
      <c r="G527" s="3">
        <v>16711771610</v>
      </c>
      <c r="H527" s="114">
        <v>0</v>
      </c>
    </row>
    <row r="528" spans="1:8" ht="12.75">
      <c r="A528" s="49"/>
      <c r="B528" s="113">
        <v>1997</v>
      </c>
      <c r="C528" s="116">
        <v>6237127269</v>
      </c>
      <c r="D528" s="116">
        <v>5624309462</v>
      </c>
      <c r="E528" s="116">
        <v>5951408523</v>
      </c>
      <c r="F528" s="115">
        <v>456203706</v>
      </c>
      <c r="G528" s="3">
        <v>18269048960</v>
      </c>
      <c r="H528" s="114">
        <v>0</v>
      </c>
    </row>
    <row r="529" spans="1:8" ht="12.75">
      <c r="A529" s="49"/>
      <c r="B529" s="113">
        <v>1998</v>
      </c>
      <c r="C529" s="116">
        <v>6671375041</v>
      </c>
      <c r="D529" s="116">
        <v>4921252456</v>
      </c>
      <c r="E529" s="116">
        <v>5865800022</v>
      </c>
      <c r="F529" s="115">
        <v>878698579</v>
      </c>
      <c r="G529" s="3">
        <v>18337126098</v>
      </c>
      <c r="H529" s="114">
        <v>0</v>
      </c>
    </row>
    <row r="530" spans="1:8" ht="12.75">
      <c r="A530" s="49"/>
      <c r="B530" s="113">
        <v>1999</v>
      </c>
      <c r="C530" s="116">
        <v>6274814732</v>
      </c>
      <c r="D530" s="116">
        <v>5878277911</v>
      </c>
      <c r="E530" s="116">
        <v>6370923275</v>
      </c>
      <c r="F530" s="115">
        <v>663704996</v>
      </c>
      <c r="G530" s="3">
        <v>19187720914</v>
      </c>
      <c r="H530" s="114">
        <v>0</v>
      </c>
    </row>
    <row r="531" spans="1:8" ht="12.75">
      <c r="A531" s="49"/>
      <c r="B531" s="113">
        <v>2000</v>
      </c>
      <c r="C531" s="116">
        <v>6349579179</v>
      </c>
      <c r="D531" s="116">
        <v>7613325320</v>
      </c>
      <c r="E531" s="116">
        <v>7206223650</v>
      </c>
      <c r="F531" s="115">
        <v>680144164</v>
      </c>
      <c r="G531" s="3">
        <v>21849272313</v>
      </c>
      <c r="H531" s="114">
        <v>0</v>
      </c>
    </row>
    <row r="532" spans="1:8" ht="12.75">
      <c r="A532" s="49"/>
      <c r="B532" s="113">
        <v>2001</v>
      </c>
      <c r="C532" s="116">
        <v>6372678143</v>
      </c>
      <c r="D532" s="116">
        <v>10572064049</v>
      </c>
      <c r="E532" s="116">
        <v>6848297092</v>
      </c>
      <c r="F532" s="115">
        <v>912651400</v>
      </c>
      <c r="G532" s="3"/>
      <c r="H532" s="114">
        <v>0</v>
      </c>
    </row>
    <row r="533" spans="1:8" ht="12.75">
      <c r="A533" s="49"/>
      <c r="B533" s="113">
        <v>2002</v>
      </c>
      <c r="C533" s="116">
        <v>6683022346</v>
      </c>
      <c r="D533" s="116">
        <v>14288214828</v>
      </c>
      <c r="E533" s="116">
        <v>7434052485</v>
      </c>
      <c r="F533" s="115">
        <v>460435693</v>
      </c>
      <c r="G533" s="3"/>
      <c r="H533" s="114"/>
    </row>
    <row r="534" spans="1:8" ht="12.75">
      <c r="A534" s="49"/>
      <c r="C534" s="116"/>
      <c r="D534" s="116"/>
      <c r="E534" s="116"/>
      <c r="F534" s="115"/>
      <c r="H534" s="114"/>
    </row>
    <row r="535" spans="1:8" ht="12.75">
      <c r="A535" s="49" t="s">
        <v>55</v>
      </c>
      <c r="B535" s="113">
        <v>1988</v>
      </c>
      <c r="C535" s="116">
        <v>1576211257</v>
      </c>
      <c r="D535" s="116">
        <v>965244453</v>
      </c>
      <c r="E535" s="116">
        <v>1169154078</v>
      </c>
      <c r="F535" s="115">
        <v>297345235</v>
      </c>
      <c r="G535" s="3">
        <v>4007955023</v>
      </c>
      <c r="H535" s="114">
        <v>0</v>
      </c>
    </row>
    <row r="536" spans="1:8" ht="12.75">
      <c r="A536" s="49"/>
      <c r="B536" s="113">
        <v>1989</v>
      </c>
      <c r="C536" s="116">
        <v>1623745015</v>
      </c>
      <c r="D536" s="116">
        <v>999194134</v>
      </c>
      <c r="E536" s="116">
        <v>1319275033</v>
      </c>
      <c r="F536" s="115">
        <v>140253076</v>
      </c>
      <c r="G536" s="3">
        <v>4082467258</v>
      </c>
      <c r="H536" s="114">
        <v>0</v>
      </c>
    </row>
    <row r="537" spans="1:8" ht="12.75">
      <c r="A537" s="49"/>
      <c r="B537" s="113">
        <v>1990</v>
      </c>
      <c r="C537" s="116">
        <v>1822113981</v>
      </c>
      <c r="D537" s="116">
        <v>1187538878.6</v>
      </c>
      <c r="E537" s="116">
        <v>1457270393</v>
      </c>
      <c r="F537" s="115">
        <v>161054913</v>
      </c>
      <c r="G537" s="3">
        <v>4627978165.6</v>
      </c>
      <c r="H537" s="114">
        <v>0</v>
      </c>
    </row>
    <row r="538" spans="1:8" ht="12.75">
      <c r="A538" s="49"/>
      <c r="B538" s="113">
        <v>1991</v>
      </c>
      <c r="C538" s="116">
        <v>1890224150</v>
      </c>
      <c r="D538" s="116">
        <v>1009419304</v>
      </c>
      <c r="E538" s="116">
        <v>1575306222</v>
      </c>
      <c r="F538" s="115">
        <v>985271351</v>
      </c>
      <c r="G538" s="3">
        <v>5460221027</v>
      </c>
      <c r="H538" s="114">
        <v>0</v>
      </c>
    </row>
    <row r="539" spans="1:8" ht="12.75">
      <c r="A539" s="49"/>
      <c r="B539" s="113">
        <v>1992</v>
      </c>
      <c r="C539" s="116">
        <v>2005947831</v>
      </c>
      <c r="D539" s="116">
        <v>1053287642.4</v>
      </c>
      <c r="E539" s="116">
        <v>1674492275</v>
      </c>
      <c r="F539" s="115">
        <v>646822015</v>
      </c>
      <c r="G539" s="3">
        <v>5380549763.4</v>
      </c>
      <c r="H539" s="114">
        <v>0</v>
      </c>
    </row>
    <row r="540" spans="1:8" ht="12.75">
      <c r="A540" s="49"/>
      <c r="B540" s="113">
        <v>1993</v>
      </c>
      <c r="C540" s="116">
        <v>2303511574</v>
      </c>
      <c r="D540" s="116">
        <v>821679848</v>
      </c>
      <c r="E540" s="116">
        <v>1821947289</v>
      </c>
      <c r="F540" s="115">
        <v>757431262</v>
      </c>
      <c r="G540" s="3">
        <v>5704569973</v>
      </c>
      <c r="H540" s="114">
        <v>0</v>
      </c>
    </row>
    <row r="541" spans="1:8" ht="12.75">
      <c r="A541" s="49"/>
      <c r="B541" s="113">
        <v>1994</v>
      </c>
      <c r="C541" s="116">
        <v>2436915646</v>
      </c>
      <c r="D541" s="116">
        <v>1203222295</v>
      </c>
      <c r="E541" s="116">
        <v>1911502511</v>
      </c>
      <c r="F541" s="115">
        <v>720045572</v>
      </c>
      <c r="G541" s="3">
        <v>6271686024</v>
      </c>
      <c r="H541" s="114">
        <v>0</v>
      </c>
    </row>
    <row r="542" spans="1:8" ht="12.75">
      <c r="A542" s="49"/>
      <c r="B542" s="113">
        <v>1995</v>
      </c>
      <c r="C542" s="116">
        <v>2534603476</v>
      </c>
      <c r="D542" s="116">
        <v>1189509137</v>
      </c>
      <c r="E542" s="116">
        <v>3010616221</v>
      </c>
      <c r="F542" s="115">
        <v>626791461</v>
      </c>
      <c r="G542" s="3">
        <v>7361520295</v>
      </c>
      <c r="H542" s="114">
        <v>0</v>
      </c>
    </row>
    <row r="543" spans="1:8" ht="12.75">
      <c r="A543" s="49"/>
      <c r="B543" s="113">
        <v>1996</v>
      </c>
      <c r="C543" s="116">
        <v>2610371300</v>
      </c>
      <c r="D543" s="116">
        <v>1024509545</v>
      </c>
      <c r="E543" s="116">
        <v>3123139337</v>
      </c>
      <c r="F543" s="115">
        <v>649527488</v>
      </c>
      <c r="G543" s="3">
        <v>7407547670</v>
      </c>
      <c r="H543" s="114">
        <v>0</v>
      </c>
    </row>
    <row r="544" spans="1:8" ht="12.75">
      <c r="A544" s="49"/>
      <c r="B544" s="113">
        <v>1997</v>
      </c>
      <c r="C544" s="116">
        <v>2549315599</v>
      </c>
      <c r="D544" s="116">
        <v>1236750477</v>
      </c>
      <c r="E544" s="116">
        <v>3295674983</v>
      </c>
      <c r="F544" s="115">
        <v>579634800</v>
      </c>
      <c r="G544" s="3">
        <v>7661375859</v>
      </c>
      <c r="H544" s="114">
        <v>0</v>
      </c>
    </row>
    <row r="545" spans="1:8" ht="12.75">
      <c r="A545" s="49"/>
      <c r="B545" s="113">
        <v>1998</v>
      </c>
      <c r="C545" s="116">
        <v>3102840241</v>
      </c>
      <c r="D545" s="116">
        <v>1300280894</v>
      </c>
      <c r="E545" s="116">
        <v>3349075310</v>
      </c>
      <c r="F545" s="115">
        <v>473111198</v>
      </c>
      <c r="G545" s="3">
        <v>8225307643</v>
      </c>
      <c r="H545" s="114">
        <v>0</v>
      </c>
    </row>
    <row r="546" spans="1:8" ht="12.75">
      <c r="A546" s="49"/>
      <c r="B546" s="113">
        <v>1999</v>
      </c>
      <c r="C546" s="116">
        <v>2696896497</v>
      </c>
      <c r="D546" s="116">
        <v>1836633077</v>
      </c>
      <c r="E546" s="116">
        <v>3649778320</v>
      </c>
      <c r="F546" s="115">
        <v>891843054</v>
      </c>
      <c r="G546" s="3">
        <v>9075150948</v>
      </c>
      <c r="H546" s="114">
        <v>0</v>
      </c>
    </row>
    <row r="547" spans="1:8" ht="12.75">
      <c r="A547" s="49"/>
      <c r="B547" s="113">
        <v>2000</v>
      </c>
      <c r="C547" s="116">
        <v>3336683293</v>
      </c>
      <c r="D547" s="116">
        <v>2053852555</v>
      </c>
      <c r="E547" s="116">
        <v>4112063991</v>
      </c>
      <c r="F547" s="115">
        <v>699776079</v>
      </c>
      <c r="G547" s="3">
        <v>10202375918</v>
      </c>
      <c r="H547" s="114">
        <v>0</v>
      </c>
    </row>
    <row r="548" spans="1:8" ht="12.75">
      <c r="A548" s="49"/>
      <c r="B548" s="113">
        <v>2001</v>
      </c>
      <c r="C548" s="116">
        <v>3045458927</v>
      </c>
      <c r="D548" s="116">
        <v>2843495265</v>
      </c>
      <c r="E548" s="116">
        <v>4317663762</v>
      </c>
      <c r="F548" s="115">
        <v>492959828</v>
      </c>
      <c r="G548" s="3"/>
      <c r="H548" s="114">
        <v>0</v>
      </c>
    </row>
    <row r="549" spans="1:8" ht="12.75">
      <c r="A549" s="49"/>
      <c r="B549" s="113">
        <v>2002</v>
      </c>
      <c r="C549" s="116">
        <v>3135939431</v>
      </c>
      <c r="D549" s="116">
        <v>3979428122</v>
      </c>
      <c r="E549" s="116">
        <v>4698009006</v>
      </c>
      <c r="F549" s="115">
        <v>619625352</v>
      </c>
      <c r="G549" s="3"/>
      <c r="H549" s="114"/>
    </row>
    <row r="550" spans="1:8" ht="12.75">
      <c r="A550" s="49"/>
      <c r="C550" s="116"/>
      <c r="D550" s="116"/>
      <c r="E550" s="116"/>
      <c r="F550" s="115"/>
      <c r="H550" s="114"/>
    </row>
    <row r="551" spans="1:8" ht="12.75">
      <c r="A551" s="49" t="s">
        <v>56</v>
      </c>
      <c r="B551" s="113">
        <v>1988</v>
      </c>
      <c r="C551" s="116">
        <v>149101958</v>
      </c>
      <c r="D551" s="116">
        <v>150864610</v>
      </c>
      <c r="E551" s="116">
        <v>117708329</v>
      </c>
      <c r="F551" s="115">
        <v>20081033</v>
      </c>
      <c r="G551" s="3">
        <v>437755930</v>
      </c>
      <c r="H551" s="114">
        <v>0</v>
      </c>
    </row>
    <row r="552" spans="1:8" ht="12.75">
      <c r="A552" s="49"/>
      <c r="B552" s="113">
        <v>1989</v>
      </c>
      <c r="C552" s="116">
        <v>147961050</v>
      </c>
      <c r="D552" s="116">
        <v>144092600</v>
      </c>
      <c r="E552" s="116">
        <v>118596232</v>
      </c>
      <c r="F552" s="115">
        <v>23499885</v>
      </c>
      <c r="G552" s="3">
        <v>434149767</v>
      </c>
      <c r="H552" s="114">
        <v>0</v>
      </c>
    </row>
    <row r="553" spans="1:8" ht="12.75">
      <c r="A553" s="49"/>
      <c r="B553" s="113">
        <v>1990</v>
      </c>
      <c r="C553" s="116">
        <v>142834709</v>
      </c>
      <c r="D553" s="116">
        <v>173952838.72</v>
      </c>
      <c r="E553" s="116">
        <v>125638553</v>
      </c>
      <c r="F553" s="115">
        <v>21249321</v>
      </c>
      <c r="G553" s="3">
        <v>463675421.72</v>
      </c>
      <c r="H553" s="114">
        <v>0</v>
      </c>
    </row>
    <row r="554" spans="1:8" ht="12.75">
      <c r="A554" s="49"/>
      <c r="B554" s="113">
        <v>1991</v>
      </c>
      <c r="C554" s="116">
        <v>137922363</v>
      </c>
      <c r="D554" s="116">
        <v>150360104</v>
      </c>
      <c r="E554" s="116">
        <v>439549120</v>
      </c>
      <c r="F554" s="115">
        <v>30874468</v>
      </c>
      <c r="G554" s="3">
        <v>758706055</v>
      </c>
      <c r="H554" s="114">
        <v>0</v>
      </c>
    </row>
    <row r="555" spans="1:8" ht="12.75">
      <c r="A555" s="49"/>
      <c r="B555" s="113">
        <v>1992</v>
      </c>
      <c r="C555" s="116">
        <v>152556667</v>
      </c>
      <c r="D555" s="116">
        <v>137468722.76</v>
      </c>
      <c r="E555" s="116">
        <v>427971629</v>
      </c>
      <c r="F555" s="115">
        <v>23033145</v>
      </c>
      <c r="G555" s="3">
        <v>741030163.76</v>
      </c>
      <c r="H555" s="114">
        <v>0</v>
      </c>
    </row>
    <row r="556" spans="1:8" ht="12.75">
      <c r="A556" s="49"/>
      <c r="B556" s="113">
        <v>1993</v>
      </c>
      <c r="C556" s="116">
        <v>150416311</v>
      </c>
      <c r="D556" s="116">
        <v>131286055</v>
      </c>
      <c r="E556" s="116">
        <v>431716028</v>
      </c>
      <c r="F556" s="115">
        <v>30785124</v>
      </c>
      <c r="G556" s="3">
        <v>744203518</v>
      </c>
      <c r="H556" s="114">
        <v>0</v>
      </c>
    </row>
    <row r="557" spans="1:8" ht="12.75">
      <c r="A557" s="49"/>
      <c r="B557" s="113">
        <v>1994</v>
      </c>
      <c r="C557" s="116">
        <v>166905606</v>
      </c>
      <c r="D557" s="116">
        <v>186484399</v>
      </c>
      <c r="E557" s="116">
        <v>417967802</v>
      </c>
      <c r="F557" s="115">
        <v>37601911</v>
      </c>
      <c r="G557" s="3">
        <v>808959718</v>
      </c>
      <c r="H557" s="114">
        <v>0</v>
      </c>
    </row>
    <row r="558" spans="1:8" ht="12.75">
      <c r="A558" s="49"/>
      <c r="B558" s="113">
        <v>1995</v>
      </c>
      <c r="C558" s="116">
        <v>177236172</v>
      </c>
      <c r="D558" s="116">
        <v>169084571</v>
      </c>
      <c r="E558" s="116">
        <v>491480586</v>
      </c>
      <c r="F558" s="115">
        <v>40178860</v>
      </c>
      <c r="G558" s="3">
        <v>877980189</v>
      </c>
      <c r="H558" s="114">
        <v>0</v>
      </c>
    </row>
    <row r="559" spans="1:8" ht="12.75">
      <c r="A559" s="49"/>
      <c r="B559" s="113">
        <v>1996</v>
      </c>
      <c r="C559" s="116">
        <v>187428957</v>
      </c>
      <c r="D559" s="116">
        <v>115781794</v>
      </c>
      <c r="E559" s="116">
        <v>500364417</v>
      </c>
      <c r="F559" s="115">
        <v>25722770</v>
      </c>
      <c r="G559" s="3">
        <v>829297938</v>
      </c>
      <c r="H559" s="114">
        <v>0</v>
      </c>
    </row>
    <row r="560" spans="1:8" ht="12.75">
      <c r="A560" s="49"/>
      <c r="B560" s="113">
        <v>1997</v>
      </c>
      <c r="C560" s="116">
        <v>172230258</v>
      </c>
      <c r="D560" s="116">
        <v>129491597</v>
      </c>
      <c r="E560" s="116">
        <v>526107462</v>
      </c>
      <c r="F560" s="115">
        <v>23451593</v>
      </c>
      <c r="G560" s="3">
        <v>851280910</v>
      </c>
      <c r="H560" s="114">
        <v>0</v>
      </c>
    </row>
    <row r="561" spans="1:8" ht="12.75">
      <c r="A561" s="49"/>
      <c r="B561" s="113">
        <v>1998</v>
      </c>
      <c r="C561" s="116">
        <v>173984219</v>
      </c>
      <c r="D561" s="116">
        <v>126063852</v>
      </c>
      <c r="E561" s="116">
        <v>539861490</v>
      </c>
      <c r="F561" s="115">
        <v>26800511</v>
      </c>
      <c r="G561" s="3">
        <v>866710072</v>
      </c>
      <c r="H561" s="114">
        <v>0</v>
      </c>
    </row>
    <row r="562" spans="1:9" ht="12.75">
      <c r="A562" s="49"/>
      <c r="B562" s="113">
        <v>1999</v>
      </c>
      <c r="C562" s="116">
        <v>179281481</v>
      </c>
      <c r="D562" s="116">
        <v>166910886</v>
      </c>
      <c r="E562" s="116">
        <v>575402233</v>
      </c>
      <c r="F562" s="115">
        <v>14751927</v>
      </c>
      <c r="G562" s="3">
        <v>936346527</v>
      </c>
      <c r="H562" s="114">
        <v>964766</v>
      </c>
      <c r="I562" t="s">
        <v>339</v>
      </c>
    </row>
    <row r="563" spans="1:9" ht="12.75">
      <c r="A563" s="49"/>
      <c r="B563" s="113">
        <v>2000</v>
      </c>
      <c r="C563" s="116">
        <v>170778946</v>
      </c>
      <c r="D563" s="116">
        <v>186989723</v>
      </c>
      <c r="E563" s="116">
        <v>613396859</v>
      </c>
      <c r="F563" s="115">
        <v>5592101</v>
      </c>
      <c r="G563" s="3">
        <v>976757629</v>
      </c>
      <c r="H563" s="114">
        <v>992413</v>
      </c>
      <c r="I563" t="s">
        <v>339</v>
      </c>
    </row>
    <row r="564" spans="1:9" ht="12.75">
      <c r="A564" s="49"/>
      <c r="B564" s="113">
        <v>2001</v>
      </c>
      <c r="C564" s="116">
        <v>167726029</v>
      </c>
      <c r="D564" s="116">
        <v>237276819</v>
      </c>
      <c r="E564" s="116">
        <v>667558395</v>
      </c>
      <c r="F564" s="115">
        <v>5084432</v>
      </c>
      <c r="G564" s="3"/>
      <c r="H564" s="114">
        <v>1868793</v>
      </c>
      <c r="I564" t="s">
        <v>339</v>
      </c>
    </row>
    <row r="565" spans="1:9" ht="12.75">
      <c r="A565" s="49"/>
      <c r="B565" s="113">
        <v>2002</v>
      </c>
      <c r="C565" s="116">
        <v>179993108</v>
      </c>
      <c r="D565" s="116">
        <v>298409254</v>
      </c>
      <c r="E565" s="116">
        <v>718328407</v>
      </c>
      <c r="F565" s="115">
        <v>4391859</v>
      </c>
      <c r="G565" s="3"/>
      <c r="H565" s="114">
        <v>1319154</v>
      </c>
      <c r="I565" t="s">
        <v>339</v>
      </c>
    </row>
    <row r="566" spans="1:8" ht="12.75">
      <c r="A566" s="49"/>
      <c r="C566" s="116"/>
      <c r="D566" s="116"/>
      <c r="E566" s="116"/>
      <c r="F566" s="115"/>
      <c r="H566" s="114"/>
    </row>
    <row r="567" spans="1:8" ht="12.75">
      <c r="A567" s="49" t="s">
        <v>57</v>
      </c>
      <c r="B567" s="113">
        <v>1988</v>
      </c>
      <c r="C567" s="116">
        <v>2534034513</v>
      </c>
      <c r="D567" s="116">
        <v>1736787192</v>
      </c>
      <c r="E567" s="116">
        <v>4989784981</v>
      </c>
      <c r="F567" s="115">
        <v>1042229723</v>
      </c>
      <c r="G567" s="3">
        <v>10302836409</v>
      </c>
      <c r="H567" s="114">
        <v>0</v>
      </c>
    </row>
    <row r="568" spans="1:8" ht="12.75">
      <c r="A568" s="49"/>
      <c r="B568" s="113">
        <v>1989</v>
      </c>
      <c r="C568" s="116">
        <v>2407743599</v>
      </c>
      <c r="D568" s="116">
        <v>1856477537</v>
      </c>
      <c r="E568" s="116">
        <v>3619642666</v>
      </c>
      <c r="F568" s="115">
        <v>1083026448</v>
      </c>
      <c r="G568" s="3">
        <v>8966890250</v>
      </c>
      <c r="H568" s="114">
        <v>0</v>
      </c>
    </row>
    <row r="569" spans="1:8" ht="12.75">
      <c r="A569" s="49"/>
      <c r="B569" s="113">
        <v>1990</v>
      </c>
      <c r="C569" s="116">
        <v>2741981136</v>
      </c>
      <c r="D569" s="116">
        <v>2179135464.6</v>
      </c>
      <c r="E569" s="116">
        <v>3828721118</v>
      </c>
      <c r="F569" s="115">
        <v>1187795652</v>
      </c>
      <c r="G569" s="3">
        <v>9937633370.6</v>
      </c>
      <c r="H569" s="114">
        <v>0</v>
      </c>
    </row>
    <row r="570" spans="1:8" ht="12.75">
      <c r="A570" s="49"/>
      <c r="B570" s="113">
        <v>1991</v>
      </c>
      <c r="C570" s="116">
        <v>2920332567</v>
      </c>
      <c r="D570" s="116">
        <v>1828524058</v>
      </c>
      <c r="E570" s="116">
        <v>3966484296</v>
      </c>
      <c r="F570" s="115">
        <v>1205698462</v>
      </c>
      <c r="G570" s="3">
        <v>9921039383</v>
      </c>
      <c r="H570" s="114">
        <v>0</v>
      </c>
    </row>
    <row r="571" spans="1:8" ht="12.75">
      <c r="A571" s="49"/>
      <c r="B571" s="113">
        <v>1992</v>
      </c>
      <c r="C571" s="116">
        <v>3055029400</v>
      </c>
      <c r="D571" s="116">
        <v>1893658458.92</v>
      </c>
      <c r="E571" s="116">
        <v>4254594238</v>
      </c>
      <c r="F571" s="115">
        <v>956370309</v>
      </c>
      <c r="G571" s="3">
        <v>10159652405.92</v>
      </c>
      <c r="H571" s="114">
        <v>0</v>
      </c>
    </row>
    <row r="572" spans="1:8" ht="12.75">
      <c r="A572" s="49"/>
      <c r="B572" s="113">
        <v>1993</v>
      </c>
      <c r="C572" s="116">
        <v>3987751884</v>
      </c>
      <c r="D572" s="116">
        <v>1716262992</v>
      </c>
      <c r="E572" s="116">
        <v>4446737088</v>
      </c>
      <c r="F572" s="115">
        <v>962654689</v>
      </c>
      <c r="G572" s="3">
        <v>11113406653</v>
      </c>
      <c r="H572" s="114">
        <v>0</v>
      </c>
    </row>
    <row r="573" spans="1:8" ht="12.75">
      <c r="A573" s="49"/>
      <c r="B573" s="113">
        <v>1994</v>
      </c>
      <c r="C573" s="116">
        <v>3819936218</v>
      </c>
      <c r="D573" s="116">
        <v>2179499942</v>
      </c>
      <c r="E573" s="116">
        <v>4258140845</v>
      </c>
      <c r="F573" s="115">
        <v>646454967</v>
      </c>
      <c r="G573" s="3">
        <v>10904031972</v>
      </c>
      <c r="H573" s="114">
        <v>0</v>
      </c>
    </row>
    <row r="574" spans="1:8" ht="12.75">
      <c r="A574" s="49"/>
      <c r="B574" s="113">
        <v>1995</v>
      </c>
      <c r="C574" s="116">
        <v>4118333150</v>
      </c>
      <c r="D574" s="116">
        <v>2336864381</v>
      </c>
      <c r="E574" s="116">
        <v>4489683366</v>
      </c>
      <c r="F574" s="115">
        <v>819651829</v>
      </c>
      <c r="G574" s="3">
        <v>11764532726</v>
      </c>
      <c r="H574" s="114">
        <v>0</v>
      </c>
    </row>
    <row r="575" spans="1:8" ht="12.75">
      <c r="A575" s="49"/>
      <c r="B575" s="113">
        <v>1996</v>
      </c>
      <c r="C575" s="116">
        <v>3975047154</v>
      </c>
      <c r="D575" s="116">
        <v>1909547932</v>
      </c>
      <c r="E575" s="116">
        <v>5602533542</v>
      </c>
      <c r="F575" s="115">
        <v>551809112</v>
      </c>
      <c r="G575" s="3">
        <v>12038937740</v>
      </c>
      <c r="H575" s="114">
        <v>0</v>
      </c>
    </row>
    <row r="576" spans="1:8" ht="12.75">
      <c r="A576" s="49"/>
      <c r="B576" s="113">
        <v>1997</v>
      </c>
      <c r="C576" s="116">
        <v>4104119628</v>
      </c>
      <c r="D576" s="116">
        <v>1912971877</v>
      </c>
      <c r="E576" s="116">
        <v>5500310888</v>
      </c>
      <c r="F576" s="115">
        <v>727195937</v>
      </c>
      <c r="G576" s="3">
        <v>12244598330</v>
      </c>
      <c r="H576" s="114">
        <v>0</v>
      </c>
    </row>
    <row r="577" spans="1:8" ht="12.75">
      <c r="A577" s="49"/>
      <c r="B577" s="113">
        <v>1998</v>
      </c>
      <c r="C577" s="116">
        <v>3760213838</v>
      </c>
      <c r="D577" s="116">
        <v>2023173180</v>
      </c>
      <c r="E577" s="116">
        <v>5903365925</v>
      </c>
      <c r="F577" s="115">
        <v>558994105</v>
      </c>
      <c r="G577" s="3">
        <v>12245747048</v>
      </c>
      <c r="H577" s="114">
        <v>0</v>
      </c>
    </row>
    <row r="578" spans="1:8" ht="12.75">
      <c r="A578" s="49"/>
      <c r="B578" s="113">
        <v>1999</v>
      </c>
      <c r="C578" s="116">
        <v>4183454778</v>
      </c>
      <c r="D578" s="116">
        <v>2853879537</v>
      </c>
      <c r="E578" s="116">
        <v>6488902076</v>
      </c>
      <c r="F578" s="115">
        <v>551307354</v>
      </c>
      <c r="G578" s="3">
        <v>14077543745</v>
      </c>
      <c r="H578" s="114">
        <v>0</v>
      </c>
    </row>
    <row r="579" spans="1:8" ht="12.75">
      <c r="A579" s="49"/>
      <c r="B579" s="113">
        <v>2000</v>
      </c>
      <c r="C579" s="116">
        <v>3779121377</v>
      </c>
      <c r="D579" s="116">
        <v>3602435917</v>
      </c>
      <c r="E579" s="116">
        <v>7043854647</v>
      </c>
      <c r="F579" s="115">
        <v>505227072</v>
      </c>
      <c r="G579" s="3">
        <v>14930639013</v>
      </c>
      <c r="H579" s="114">
        <v>0</v>
      </c>
    </row>
    <row r="580" spans="1:8" ht="12.75">
      <c r="A580" s="49"/>
      <c r="B580" s="113">
        <v>2001</v>
      </c>
      <c r="C580" s="116">
        <v>3622186707</v>
      </c>
      <c r="D580" s="116">
        <v>4334730583.43</v>
      </c>
      <c r="E580" s="116">
        <v>7566267097</v>
      </c>
      <c r="F580" s="115">
        <v>594923355</v>
      </c>
      <c r="G580" s="3"/>
      <c r="H580" s="114">
        <v>0</v>
      </c>
    </row>
    <row r="581" spans="1:8" ht="12.75">
      <c r="A581" s="49"/>
      <c r="B581" s="113">
        <v>2002</v>
      </c>
      <c r="C581" s="116">
        <v>3707075429</v>
      </c>
      <c r="D581" s="116">
        <v>5874525077</v>
      </c>
      <c r="E581" s="116">
        <v>8242618933</v>
      </c>
      <c r="F581" s="115">
        <v>767287844</v>
      </c>
      <c r="G581" s="3"/>
      <c r="H581" s="114"/>
    </row>
    <row r="582" spans="1:8" ht="12.75">
      <c r="A582" s="49"/>
      <c r="C582" s="116"/>
      <c r="D582" s="116"/>
      <c r="E582" s="116"/>
      <c r="F582" s="115"/>
      <c r="H582" s="114"/>
    </row>
    <row r="583" spans="1:8" ht="12.75">
      <c r="A583" s="49" t="s">
        <v>58</v>
      </c>
      <c r="B583" s="113">
        <v>1988</v>
      </c>
      <c r="C583" s="116">
        <v>616592071</v>
      </c>
      <c r="D583" s="116">
        <v>419483946</v>
      </c>
      <c r="E583" s="116">
        <v>642145110</v>
      </c>
      <c r="F583" s="115">
        <v>0</v>
      </c>
      <c r="G583" s="3">
        <v>1678221127</v>
      </c>
      <c r="H583" s="114">
        <v>0</v>
      </c>
    </row>
    <row r="584" spans="1:8" ht="12.75">
      <c r="A584" s="49"/>
      <c r="B584" s="113">
        <v>1989</v>
      </c>
      <c r="C584" s="116">
        <v>588134826</v>
      </c>
      <c r="D584" s="116">
        <v>444775606</v>
      </c>
      <c r="E584" s="116">
        <v>698963531</v>
      </c>
      <c r="F584" s="115">
        <v>0</v>
      </c>
      <c r="G584" s="3">
        <v>1731873963</v>
      </c>
      <c r="H584" s="114">
        <v>0</v>
      </c>
    </row>
    <row r="585" spans="1:8" ht="12.75">
      <c r="A585" s="49"/>
      <c r="B585" s="113">
        <v>1990</v>
      </c>
      <c r="C585" s="116">
        <v>612296761</v>
      </c>
      <c r="D585" s="116">
        <v>543871818.0799999</v>
      </c>
      <c r="E585" s="116">
        <v>733415184</v>
      </c>
      <c r="F585" s="115">
        <v>0</v>
      </c>
      <c r="G585" s="3">
        <v>1889583763.08</v>
      </c>
      <c r="H585" s="114">
        <v>0</v>
      </c>
    </row>
    <row r="586" spans="1:8" ht="12.75">
      <c r="A586" s="49"/>
      <c r="B586" s="113">
        <v>1991</v>
      </c>
      <c r="C586" s="116">
        <v>668388118</v>
      </c>
      <c r="D586" s="116">
        <v>578791425</v>
      </c>
      <c r="E586" s="116">
        <v>784259157</v>
      </c>
      <c r="F586" s="115">
        <v>0</v>
      </c>
      <c r="G586" s="3">
        <v>2031438700</v>
      </c>
      <c r="H586" s="114">
        <v>0</v>
      </c>
    </row>
    <row r="587" spans="1:8" ht="12.75">
      <c r="A587" s="49"/>
      <c r="B587" s="113">
        <v>1992</v>
      </c>
      <c r="C587" s="116">
        <v>707696169</v>
      </c>
      <c r="D587" s="116">
        <v>629789857.84</v>
      </c>
      <c r="E587" s="116">
        <v>845953596</v>
      </c>
      <c r="F587" s="115">
        <v>0</v>
      </c>
      <c r="G587" s="3">
        <v>2183439622.84</v>
      </c>
      <c r="H587" s="114">
        <v>0</v>
      </c>
    </row>
    <row r="588" spans="1:8" ht="12.75">
      <c r="A588" s="49"/>
      <c r="B588" s="113">
        <v>1993</v>
      </c>
      <c r="C588" s="116">
        <v>724875640</v>
      </c>
      <c r="D588" s="116">
        <v>536701938</v>
      </c>
      <c r="E588" s="116">
        <v>1071589567</v>
      </c>
      <c r="F588" s="115">
        <v>0</v>
      </c>
      <c r="G588" s="3">
        <v>2333167145</v>
      </c>
      <c r="H588" s="114">
        <v>0</v>
      </c>
    </row>
    <row r="589" spans="1:8" ht="12.75">
      <c r="A589" s="49"/>
      <c r="B589" s="113">
        <v>1994</v>
      </c>
      <c r="C589" s="116">
        <v>792088110</v>
      </c>
      <c r="D589" s="116">
        <v>582260416</v>
      </c>
      <c r="E589" s="116">
        <v>1080525188</v>
      </c>
      <c r="F589" s="115">
        <v>0</v>
      </c>
      <c r="G589" s="3">
        <v>2454873714</v>
      </c>
      <c r="H589" s="114">
        <v>0</v>
      </c>
    </row>
    <row r="590" spans="1:8" ht="12.75">
      <c r="A590" s="49"/>
      <c r="B590" s="113">
        <v>1995</v>
      </c>
      <c r="C590" s="116">
        <v>814360950</v>
      </c>
      <c r="D590" s="116">
        <v>620410943</v>
      </c>
      <c r="E590" s="116">
        <v>1125179250</v>
      </c>
      <c r="F590" s="115">
        <v>0</v>
      </c>
      <c r="G590" s="3">
        <v>2559951143</v>
      </c>
      <c r="H590" s="114">
        <v>0</v>
      </c>
    </row>
    <row r="591" spans="1:8" ht="12.75">
      <c r="A591" s="49"/>
      <c r="B591" s="113">
        <v>1996</v>
      </c>
      <c r="C591" s="116">
        <v>789424307</v>
      </c>
      <c r="D591" s="116">
        <v>490109556</v>
      </c>
      <c r="E591" s="116">
        <v>1184654949</v>
      </c>
      <c r="F591" s="115">
        <v>0</v>
      </c>
      <c r="G591" s="3">
        <v>2464188812</v>
      </c>
      <c r="H591" s="114">
        <v>0</v>
      </c>
    </row>
    <row r="592" spans="1:8" ht="12.75">
      <c r="A592" s="49"/>
      <c r="B592" s="113">
        <v>1997</v>
      </c>
      <c r="C592" s="116">
        <v>770220072</v>
      </c>
      <c r="D592" s="116">
        <v>494871326</v>
      </c>
      <c r="E592" s="116">
        <v>1244437896</v>
      </c>
      <c r="F592" s="115">
        <v>0</v>
      </c>
      <c r="G592" s="3">
        <v>2509529294</v>
      </c>
      <c r="H592" s="114">
        <v>0</v>
      </c>
    </row>
    <row r="593" spans="1:8" ht="12.75">
      <c r="A593" s="49"/>
      <c r="B593" s="113">
        <v>1998</v>
      </c>
      <c r="C593" s="116">
        <v>776113533</v>
      </c>
      <c r="D593" s="116">
        <v>475026538</v>
      </c>
      <c r="E593" s="116">
        <v>1310866836</v>
      </c>
      <c r="F593" s="115">
        <v>0</v>
      </c>
      <c r="G593" s="3">
        <v>2562006907</v>
      </c>
      <c r="H593" s="114">
        <v>0</v>
      </c>
    </row>
    <row r="594" spans="1:8" ht="12.75">
      <c r="A594" s="49"/>
      <c r="B594" s="113">
        <v>1999</v>
      </c>
      <c r="C594" s="116">
        <v>780537634</v>
      </c>
      <c r="D594" s="116">
        <v>618103240</v>
      </c>
      <c r="E594" s="116">
        <v>1300192293</v>
      </c>
      <c r="F594" s="115">
        <v>0</v>
      </c>
      <c r="G594" s="3">
        <v>2698833167</v>
      </c>
      <c r="H594" s="114">
        <v>0</v>
      </c>
    </row>
    <row r="595" spans="1:8" ht="12.75">
      <c r="A595" s="49"/>
      <c r="B595" s="113">
        <v>2000</v>
      </c>
      <c r="C595" s="116">
        <v>811989165</v>
      </c>
      <c r="D595" s="116">
        <v>698871483</v>
      </c>
      <c r="E595" s="116">
        <v>1371204007</v>
      </c>
      <c r="F595" s="115">
        <v>0</v>
      </c>
      <c r="G595" s="3">
        <v>2882064655</v>
      </c>
      <c r="H595" s="114">
        <v>0</v>
      </c>
    </row>
    <row r="596" spans="1:8" ht="12.75">
      <c r="A596" s="49"/>
      <c r="B596" s="113">
        <v>2001</v>
      </c>
      <c r="C596" s="116">
        <v>876872355</v>
      </c>
      <c r="D596" s="116">
        <v>984869537</v>
      </c>
      <c r="E596" s="116">
        <v>1495429443</v>
      </c>
      <c r="F596" s="115">
        <v>0</v>
      </c>
      <c r="G596" s="3"/>
      <c r="H596" s="114">
        <v>0</v>
      </c>
    </row>
    <row r="597" spans="1:8" ht="12.75">
      <c r="A597" s="49"/>
      <c r="B597" s="113">
        <v>2002</v>
      </c>
      <c r="C597" s="116">
        <v>866788664</v>
      </c>
      <c r="D597" s="116">
        <v>1205522724</v>
      </c>
      <c r="E597" s="116">
        <v>1584870053</v>
      </c>
      <c r="F597" s="115">
        <v>0</v>
      </c>
      <c r="G597" s="3"/>
      <c r="H597" s="114"/>
    </row>
    <row r="598" spans="1:8" ht="12.75">
      <c r="A598" s="49"/>
      <c r="C598" s="116"/>
      <c r="D598" s="116"/>
      <c r="E598" s="116"/>
      <c r="F598" s="115"/>
      <c r="H598" s="114"/>
    </row>
    <row r="599" spans="1:8" ht="12.75">
      <c r="A599" s="49" t="s">
        <v>59</v>
      </c>
      <c r="B599" s="113">
        <v>1988</v>
      </c>
      <c r="C599" s="116">
        <v>506312289</v>
      </c>
      <c r="D599" s="116">
        <v>895696039</v>
      </c>
      <c r="E599" s="116">
        <v>428769940</v>
      </c>
      <c r="F599" s="115">
        <v>0</v>
      </c>
      <c r="G599" s="3">
        <v>1830778268</v>
      </c>
      <c r="H599" s="114">
        <v>0</v>
      </c>
    </row>
    <row r="600" spans="1:8" ht="12.75">
      <c r="A600" s="49"/>
      <c r="B600" s="113">
        <v>1989</v>
      </c>
      <c r="C600" s="116">
        <v>514579970</v>
      </c>
      <c r="D600" s="116">
        <v>1030798115</v>
      </c>
      <c r="E600" s="116">
        <v>476923224</v>
      </c>
      <c r="F600" s="115">
        <v>0</v>
      </c>
      <c r="G600" s="3">
        <v>2022301309</v>
      </c>
      <c r="H600" s="114">
        <v>0</v>
      </c>
    </row>
    <row r="601" spans="1:8" ht="12.75">
      <c r="A601" s="49"/>
      <c r="B601" s="113">
        <v>1990</v>
      </c>
      <c r="C601" s="116">
        <v>537896369</v>
      </c>
      <c r="D601" s="116">
        <v>937962526.04</v>
      </c>
      <c r="E601" s="116">
        <v>544414811</v>
      </c>
      <c r="F601" s="115">
        <v>0</v>
      </c>
      <c r="G601" s="3">
        <v>2020273706.04</v>
      </c>
      <c r="H601" s="114">
        <v>0</v>
      </c>
    </row>
    <row r="602" spans="1:8" ht="12.75">
      <c r="A602" s="49"/>
      <c r="B602" s="113">
        <v>1991</v>
      </c>
      <c r="C602" s="116">
        <v>567228111</v>
      </c>
      <c r="D602" s="116">
        <v>830408324</v>
      </c>
      <c r="E602" s="116">
        <v>555223454</v>
      </c>
      <c r="F602" s="115">
        <v>260045972</v>
      </c>
      <c r="G602" s="3">
        <v>2212905861</v>
      </c>
      <c r="H602" s="114">
        <v>0</v>
      </c>
    </row>
    <row r="603" spans="1:8" ht="12.75">
      <c r="A603" s="49"/>
      <c r="B603" s="113">
        <v>1992</v>
      </c>
      <c r="C603" s="116">
        <v>596415790</v>
      </c>
      <c r="D603" s="116">
        <v>812673519.64</v>
      </c>
      <c r="E603" s="116">
        <v>627877935</v>
      </c>
      <c r="F603" s="115">
        <v>281849324</v>
      </c>
      <c r="G603" s="3">
        <v>2318816568.64</v>
      </c>
      <c r="H603" s="114">
        <v>0</v>
      </c>
    </row>
    <row r="604" spans="1:8" ht="12.75">
      <c r="A604" s="49"/>
      <c r="B604" s="113">
        <v>1993</v>
      </c>
      <c r="C604" s="116">
        <v>622685909</v>
      </c>
      <c r="D604" s="116">
        <v>696695276</v>
      </c>
      <c r="E604" s="116">
        <v>582601955</v>
      </c>
      <c r="F604" s="115">
        <v>192373597</v>
      </c>
      <c r="G604" s="3">
        <v>2094356737</v>
      </c>
      <c r="H604" s="114">
        <v>0</v>
      </c>
    </row>
    <row r="605" spans="1:8" ht="12.75">
      <c r="A605" s="49"/>
      <c r="B605" s="113">
        <v>1994</v>
      </c>
      <c r="C605" s="116">
        <v>697121068</v>
      </c>
      <c r="D605" s="116">
        <v>925325110</v>
      </c>
      <c r="E605" s="116">
        <v>569074748</v>
      </c>
      <c r="F605" s="115">
        <v>152049491</v>
      </c>
      <c r="G605" s="3">
        <v>2343570417</v>
      </c>
      <c r="H605" s="114">
        <v>0</v>
      </c>
    </row>
    <row r="606" spans="1:8" ht="12.75">
      <c r="A606" s="49"/>
      <c r="B606" s="113">
        <v>1995</v>
      </c>
      <c r="C606" s="116">
        <v>714798506</v>
      </c>
      <c r="D606" s="116">
        <v>914040453</v>
      </c>
      <c r="E606" s="116">
        <v>613797359</v>
      </c>
      <c r="F606" s="115">
        <v>60386398</v>
      </c>
      <c r="G606" s="3">
        <v>2303022716</v>
      </c>
      <c r="H606" s="114">
        <v>0</v>
      </c>
    </row>
    <row r="607" spans="1:8" ht="12.75">
      <c r="A607" s="49"/>
      <c r="B607" s="113">
        <v>1996</v>
      </c>
      <c r="C607" s="116">
        <v>755357432</v>
      </c>
      <c r="D607" s="116">
        <v>715264307</v>
      </c>
      <c r="E607" s="116">
        <v>654376965</v>
      </c>
      <c r="F607" s="115">
        <v>62180671</v>
      </c>
      <c r="G607" s="3">
        <v>2187179375</v>
      </c>
      <c r="H607" s="114">
        <v>0</v>
      </c>
    </row>
    <row r="608" spans="1:8" ht="12.75">
      <c r="A608" s="49"/>
      <c r="B608" s="113">
        <v>1997</v>
      </c>
      <c r="C608" s="116">
        <v>719950509</v>
      </c>
      <c r="D608" s="116">
        <v>686661197</v>
      </c>
      <c r="E608" s="116">
        <v>792864569</v>
      </c>
      <c r="F608" s="115">
        <v>65154294</v>
      </c>
      <c r="G608" s="3">
        <v>2264630569</v>
      </c>
      <c r="H608" s="114">
        <v>0</v>
      </c>
    </row>
    <row r="609" spans="1:8" ht="12.75">
      <c r="A609" s="49"/>
      <c r="B609" s="113">
        <v>1998</v>
      </c>
      <c r="C609" s="116">
        <v>720826519</v>
      </c>
      <c r="D609" s="116">
        <v>550848286</v>
      </c>
      <c r="E609" s="116">
        <v>960047164</v>
      </c>
      <c r="F609" s="115">
        <v>56616238</v>
      </c>
      <c r="G609" s="3">
        <v>2288338207</v>
      </c>
      <c r="H609" s="114">
        <v>0</v>
      </c>
    </row>
    <row r="610" spans="1:8" ht="12.75">
      <c r="A610" s="49"/>
      <c r="B610" s="113">
        <v>1999</v>
      </c>
      <c r="C610" s="116">
        <v>728877210</v>
      </c>
      <c r="D610" s="116">
        <v>726671578</v>
      </c>
      <c r="E610" s="116">
        <v>786285685</v>
      </c>
      <c r="F610" s="115">
        <v>125216390</v>
      </c>
      <c r="G610" s="3">
        <v>2367050863</v>
      </c>
      <c r="H610" s="114">
        <v>0</v>
      </c>
    </row>
    <row r="611" spans="1:8" ht="12.75">
      <c r="A611" s="49"/>
      <c r="B611" s="113">
        <v>2000</v>
      </c>
      <c r="C611" s="116">
        <v>743282612</v>
      </c>
      <c r="D611" s="116">
        <v>893636452</v>
      </c>
      <c r="E611" s="116">
        <v>909940157</v>
      </c>
      <c r="F611" s="115">
        <v>73526876</v>
      </c>
      <c r="G611" s="3">
        <v>2620386097</v>
      </c>
      <c r="H611" s="114">
        <v>0</v>
      </c>
    </row>
    <row r="612" spans="1:8" ht="12.75">
      <c r="A612" s="49"/>
      <c r="B612" s="113">
        <v>2001</v>
      </c>
      <c r="C612" s="116">
        <v>771999343</v>
      </c>
      <c r="D612" s="116">
        <v>1004482176</v>
      </c>
      <c r="E612" s="116">
        <v>803603902</v>
      </c>
      <c r="F612" s="115">
        <v>93354686</v>
      </c>
      <c r="G612" s="3"/>
      <c r="H612" s="114">
        <v>0</v>
      </c>
    </row>
    <row r="613" spans="1:8" ht="12.75">
      <c r="A613" s="49"/>
      <c r="B613" s="113">
        <v>2002</v>
      </c>
      <c r="C613" s="116">
        <v>790911199</v>
      </c>
      <c r="D613" s="116">
        <v>1332585909</v>
      </c>
      <c r="E613" s="116">
        <v>848558514</v>
      </c>
      <c r="F613" s="115">
        <v>51183511</v>
      </c>
      <c r="G613" s="3"/>
      <c r="H613" s="114"/>
    </row>
    <row r="614" spans="1:8" ht="12.75">
      <c r="A614" s="49"/>
      <c r="C614" s="116"/>
      <c r="D614" s="116"/>
      <c r="E614" s="116"/>
      <c r="F614" s="115"/>
      <c r="H614" s="114"/>
    </row>
    <row r="615" spans="1:8" ht="12.75">
      <c r="A615" s="49" t="s">
        <v>60</v>
      </c>
      <c r="B615" s="113">
        <v>1988</v>
      </c>
      <c r="C615" s="116">
        <v>2700343793</v>
      </c>
      <c r="D615" s="116">
        <v>2724377425</v>
      </c>
      <c r="E615" s="116">
        <v>1690553654</v>
      </c>
      <c r="F615" s="115">
        <v>0</v>
      </c>
      <c r="G615" s="3">
        <v>7115274872</v>
      </c>
      <c r="H615" s="114">
        <v>0</v>
      </c>
    </row>
    <row r="616" spans="1:8" ht="12.75">
      <c r="A616" s="49"/>
      <c r="B616" s="113">
        <v>1989</v>
      </c>
      <c r="C616" s="116">
        <v>2859921673</v>
      </c>
      <c r="D616" s="116">
        <v>3506394627</v>
      </c>
      <c r="E616" s="116">
        <v>1785997652</v>
      </c>
      <c r="F616" s="115">
        <v>0</v>
      </c>
      <c r="G616" s="3">
        <v>8152313952</v>
      </c>
      <c r="H616" s="114">
        <v>0</v>
      </c>
    </row>
    <row r="617" spans="1:8" ht="12.75">
      <c r="A617" s="49"/>
      <c r="B617" s="113">
        <v>1990</v>
      </c>
      <c r="C617" s="116">
        <v>3035490589</v>
      </c>
      <c r="D617" s="116">
        <v>3622625730.4</v>
      </c>
      <c r="E617" s="116">
        <v>1888296161</v>
      </c>
      <c r="F617" s="115">
        <v>0</v>
      </c>
      <c r="G617" s="3">
        <v>8546412480.4</v>
      </c>
      <c r="H617" s="114">
        <v>0</v>
      </c>
    </row>
    <row r="618" spans="1:8" ht="12.75">
      <c r="A618" s="49"/>
      <c r="B618" s="113">
        <v>1991</v>
      </c>
      <c r="C618" s="116">
        <v>3191579628</v>
      </c>
      <c r="D618" s="116">
        <v>2821578406</v>
      </c>
      <c r="E618" s="116">
        <v>1985179991</v>
      </c>
      <c r="F618" s="115">
        <v>0</v>
      </c>
      <c r="G618" s="3">
        <v>7998338025</v>
      </c>
      <c r="H618" s="114">
        <v>0</v>
      </c>
    </row>
    <row r="619" spans="1:8" ht="12.75">
      <c r="A619" s="49"/>
      <c r="B619" s="113">
        <v>1992</v>
      </c>
      <c r="C619" s="116">
        <v>3358538676</v>
      </c>
      <c r="D619" s="116">
        <v>2438918555.16</v>
      </c>
      <c r="E619" s="116">
        <v>2017525467</v>
      </c>
      <c r="F619" s="115">
        <v>1628237584</v>
      </c>
      <c r="G619" s="3">
        <v>9443220282.16</v>
      </c>
      <c r="H619" s="114">
        <v>0</v>
      </c>
    </row>
    <row r="620" spans="1:8" ht="12.75">
      <c r="A620" s="49"/>
      <c r="B620" s="113">
        <v>1993</v>
      </c>
      <c r="C620" s="116">
        <v>3578335954</v>
      </c>
      <c r="D620" s="116">
        <v>2225973485</v>
      </c>
      <c r="E620" s="116">
        <v>2117059165</v>
      </c>
      <c r="F620" s="115">
        <v>1379394121</v>
      </c>
      <c r="G620" s="3">
        <v>9300762725</v>
      </c>
      <c r="H620" s="114">
        <v>0</v>
      </c>
    </row>
    <row r="621" spans="1:8" ht="12.75">
      <c r="A621" s="49"/>
      <c r="B621" s="113">
        <v>1994</v>
      </c>
      <c r="C621" s="116">
        <v>3734032803</v>
      </c>
      <c r="D621" s="116">
        <v>2530741767</v>
      </c>
      <c r="E621" s="116">
        <v>2228943235</v>
      </c>
      <c r="F621" s="115">
        <v>1369288162</v>
      </c>
      <c r="G621" s="3">
        <v>9863005967</v>
      </c>
      <c r="H621" s="114">
        <v>0</v>
      </c>
    </row>
    <row r="622" spans="1:8" ht="12.75">
      <c r="A622" s="49"/>
      <c r="B622" s="113">
        <v>1995</v>
      </c>
      <c r="C622" s="116">
        <v>3790467592</v>
      </c>
      <c r="D622" s="116">
        <v>2878497123</v>
      </c>
      <c r="E622" s="116">
        <v>2354037821</v>
      </c>
      <c r="F622" s="115">
        <v>1244507998</v>
      </c>
      <c r="G622" s="3">
        <v>10267510534</v>
      </c>
      <c r="H622" s="114">
        <v>0</v>
      </c>
    </row>
    <row r="623" spans="1:8" ht="12.75">
      <c r="A623" s="49"/>
      <c r="B623" s="113">
        <v>1996</v>
      </c>
      <c r="C623" s="116">
        <v>3878535536</v>
      </c>
      <c r="D623" s="116">
        <v>2375412080</v>
      </c>
      <c r="E623" s="116">
        <v>2442567996</v>
      </c>
      <c r="F623" s="115">
        <v>942485425</v>
      </c>
      <c r="G623" s="3">
        <v>9639001037</v>
      </c>
      <c r="H623" s="114">
        <v>0</v>
      </c>
    </row>
    <row r="624" spans="1:8" ht="12.75">
      <c r="A624" s="49"/>
      <c r="B624" s="113">
        <v>1997</v>
      </c>
      <c r="C624" s="116">
        <v>4096755372</v>
      </c>
      <c r="D624" s="116">
        <v>2561449089</v>
      </c>
      <c r="E624" s="116">
        <v>3046664447</v>
      </c>
      <c r="F624" s="115">
        <v>1121172513</v>
      </c>
      <c r="G624" s="3">
        <v>10826041421</v>
      </c>
      <c r="H624" s="114">
        <v>0</v>
      </c>
    </row>
    <row r="625" spans="1:8" ht="12.75">
      <c r="A625" s="49"/>
      <c r="B625" s="113">
        <v>1998</v>
      </c>
      <c r="C625" s="116">
        <v>4404475350</v>
      </c>
      <c r="D625" s="116">
        <v>2543399536</v>
      </c>
      <c r="E625" s="116">
        <v>3807399187</v>
      </c>
      <c r="F625" s="115">
        <v>1180688239</v>
      </c>
      <c r="G625" s="3">
        <v>11935962312</v>
      </c>
      <c r="H625" s="114">
        <v>0</v>
      </c>
    </row>
    <row r="626" spans="1:8" ht="12.75">
      <c r="A626" s="49"/>
      <c r="B626" s="113">
        <v>1999</v>
      </c>
      <c r="C626" s="116">
        <v>3949231052</v>
      </c>
      <c r="D626" s="116">
        <v>3219744087</v>
      </c>
      <c r="E626" s="116">
        <v>4298497622</v>
      </c>
      <c r="F626" s="115">
        <v>1691105187</v>
      </c>
      <c r="G626" s="3">
        <v>13158577948</v>
      </c>
      <c r="H626" s="114">
        <v>0</v>
      </c>
    </row>
    <row r="627" spans="1:8" ht="12.75">
      <c r="A627" s="49"/>
      <c r="B627" s="113">
        <v>2000</v>
      </c>
      <c r="C627" s="116">
        <v>4065294184</v>
      </c>
      <c r="D627" s="116">
        <v>4488726962</v>
      </c>
      <c r="E627" s="116">
        <v>4761736114</v>
      </c>
      <c r="F627" s="115">
        <v>2041018228</v>
      </c>
      <c r="G627" s="3">
        <v>15356775488</v>
      </c>
      <c r="H627" s="114">
        <v>0</v>
      </c>
    </row>
    <row r="628" spans="1:8" ht="12.75">
      <c r="A628" s="49"/>
      <c r="B628" s="113">
        <v>2001</v>
      </c>
      <c r="C628" s="116">
        <v>4102437813</v>
      </c>
      <c r="D628" s="116">
        <v>6056074057</v>
      </c>
      <c r="E628" s="116">
        <v>5453565481</v>
      </c>
      <c r="F628" s="115">
        <v>1279744383</v>
      </c>
      <c r="G628" s="3"/>
      <c r="H628" s="114">
        <v>0</v>
      </c>
    </row>
    <row r="629" spans="1:8" ht="12.75">
      <c r="A629" s="49"/>
      <c r="B629" s="113">
        <v>2002</v>
      </c>
      <c r="C629" s="116">
        <v>4241759312</v>
      </c>
      <c r="D629" s="116">
        <v>7757730305</v>
      </c>
      <c r="E629" s="116">
        <v>5423904037</v>
      </c>
      <c r="F629" s="115">
        <v>886465132</v>
      </c>
      <c r="G629" s="3"/>
      <c r="H629" s="114"/>
    </row>
    <row r="630" spans="1:8" ht="12.75">
      <c r="A630" s="49"/>
      <c r="C630" s="116"/>
      <c r="D630" s="116"/>
      <c r="E630" s="116"/>
      <c r="F630" s="115"/>
      <c r="H630" s="114"/>
    </row>
    <row r="631" spans="1:8" ht="12.75">
      <c r="A631" s="49" t="s">
        <v>61</v>
      </c>
      <c r="B631" s="113">
        <v>1988</v>
      </c>
      <c r="C631" s="116">
        <v>202599488</v>
      </c>
      <c r="D631" s="116">
        <v>25279811</v>
      </c>
      <c r="E631" s="116">
        <v>425612159</v>
      </c>
      <c r="F631" s="115">
        <v>0</v>
      </c>
      <c r="G631" s="3">
        <v>653491458</v>
      </c>
      <c r="H631" s="114">
        <v>0</v>
      </c>
    </row>
    <row r="632" spans="1:8" ht="12.75">
      <c r="A632" s="49"/>
      <c r="B632" s="113">
        <v>1989</v>
      </c>
      <c r="C632" s="116">
        <v>208835315</v>
      </c>
      <c r="D632" s="116">
        <v>39507260</v>
      </c>
      <c r="E632" s="116">
        <v>459918822</v>
      </c>
      <c r="F632" s="115">
        <v>0</v>
      </c>
      <c r="G632" s="3">
        <v>708261397</v>
      </c>
      <c r="H632" s="114">
        <v>0</v>
      </c>
    </row>
    <row r="633" spans="1:8" ht="12.75">
      <c r="A633" s="49"/>
      <c r="B633" s="113">
        <v>1990</v>
      </c>
      <c r="C633" s="116">
        <v>218158248</v>
      </c>
      <c r="D633" s="116">
        <v>44600135.52</v>
      </c>
      <c r="E633" s="116">
        <v>491454195</v>
      </c>
      <c r="F633" s="115">
        <v>0</v>
      </c>
      <c r="G633" s="3">
        <v>754212578.52</v>
      </c>
      <c r="H633" s="114">
        <v>0</v>
      </c>
    </row>
    <row r="634" spans="1:8" ht="12.75">
      <c r="A634" s="49"/>
      <c r="B634" s="113">
        <v>1991</v>
      </c>
      <c r="C634" s="116">
        <v>219457003</v>
      </c>
      <c r="D634" s="116">
        <v>48510553</v>
      </c>
      <c r="E634" s="116">
        <v>493779178</v>
      </c>
      <c r="F634" s="115">
        <v>0</v>
      </c>
      <c r="G634" s="3">
        <v>761746734</v>
      </c>
      <c r="H634" s="114">
        <v>0</v>
      </c>
    </row>
    <row r="635" spans="1:8" ht="12.75">
      <c r="A635" s="49"/>
      <c r="B635" s="113">
        <v>1992</v>
      </c>
      <c r="C635" s="116">
        <v>242057864</v>
      </c>
      <c r="D635" s="116">
        <v>68159460.2</v>
      </c>
      <c r="E635" s="116">
        <v>488694921</v>
      </c>
      <c r="F635" s="115">
        <v>0</v>
      </c>
      <c r="G635" s="3">
        <v>798912245.2</v>
      </c>
      <c r="H635" s="114">
        <v>0</v>
      </c>
    </row>
    <row r="636" spans="1:8" ht="12.75">
      <c r="A636" s="49"/>
      <c r="B636" s="113">
        <v>1993</v>
      </c>
      <c r="C636" s="116">
        <v>243162226</v>
      </c>
      <c r="D636" s="116">
        <v>46009753</v>
      </c>
      <c r="E636" s="116">
        <v>516131878</v>
      </c>
      <c r="F636" s="115">
        <v>0</v>
      </c>
      <c r="G636" s="3">
        <v>805303857</v>
      </c>
      <c r="H636" s="114">
        <v>0</v>
      </c>
    </row>
    <row r="637" spans="1:8" ht="12.75">
      <c r="A637" s="49"/>
      <c r="B637" s="113">
        <v>1994</v>
      </c>
      <c r="C637" s="116">
        <v>273209720</v>
      </c>
      <c r="D637" s="116">
        <v>61908792</v>
      </c>
      <c r="E637" s="116">
        <v>547843632</v>
      </c>
      <c r="F637" s="115">
        <v>0</v>
      </c>
      <c r="G637" s="3">
        <v>882962144</v>
      </c>
      <c r="H637" s="114">
        <v>0</v>
      </c>
    </row>
    <row r="638" spans="1:8" ht="12.75">
      <c r="A638" s="49"/>
      <c r="B638" s="113">
        <v>1995</v>
      </c>
      <c r="C638" s="116">
        <v>273978756</v>
      </c>
      <c r="D638" s="116">
        <v>51075560</v>
      </c>
      <c r="E638" s="116">
        <v>677006797</v>
      </c>
      <c r="F638" s="115">
        <v>0</v>
      </c>
      <c r="G638" s="3">
        <v>1002061113</v>
      </c>
      <c r="H638" s="114">
        <v>0</v>
      </c>
    </row>
    <row r="639" spans="1:8" ht="12.75">
      <c r="A639" s="49"/>
      <c r="B639" s="113">
        <v>1996</v>
      </c>
      <c r="C639" s="116">
        <v>321962959</v>
      </c>
      <c r="D639" s="116">
        <v>60907369</v>
      </c>
      <c r="E639" s="116">
        <v>863693287</v>
      </c>
      <c r="F639" s="115">
        <v>0</v>
      </c>
      <c r="G639" s="3">
        <v>1246563615</v>
      </c>
      <c r="H639" s="114">
        <v>0</v>
      </c>
    </row>
    <row r="640" spans="1:8" ht="12.75">
      <c r="A640" s="49"/>
      <c r="B640" s="113">
        <v>1997</v>
      </c>
      <c r="C640" s="116">
        <v>318651746</v>
      </c>
      <c r="D640" s="116">
        <v>57572959</v>
      </c>
      <c r="E640" s="116">
        <v>942379370</v>
      </c>
      <c r="F640" s="115">
        <v>0</v>
      </c>
      <c r="G640" s="3">
        <v>1318604075</v>
      </c>
      <c r="H640" s="114">
        <v>0</v>
      </c>
    </row>
    <row r="641" spans="1:8" ht="12.75">
      <c r="A641" s="49"/>
      <c r="B641" s="113">
        <v>1998</v>
      </c>
      <c r="C641" s="116">
        <v>315930532</v>
      </c>
      <c r="D641" s="116">
        <v>50426968</v>
      </c>
      <c r="E641" s="116">
        <v>1026175813</v>
      </c>
      <c r="F641" s="115">
        <v>0</v>
      </c>
      <c r="G641" s="3">
        <v>1392533313</v>
      </c>
      <c r="H641" s="114">
        <v>0</v>
      </c>
    </row>
    <row r="642" spans="1:8" ht="12.75">
      <c r="A642" s="49"/>
      <c r="B642" s="113">
        <v>1999</v>
      </c>
      <c r="C642" s="116">
        <v>299651540</v>
      </c>
      <c r="D642" s="116">
        <v>78385779</v>
      </c>
      <c r="E642" s="116">
        <v>1506890561</v>
      </c>
      <c r="F642" s="115">
        <v>0</v>
      </c>
      <c r="G642" s="3">
        <v>1884927880</v>
      </c>
      <c r="H642" s="114">
        <v>0</v>
      </c>
    </row>
    <row r="643" spans="1:8" ht="12.75">
      <c r="A643" s="49"/>
      <c r="B643" s="113">
        <v>2000</v>
      </c>
      <c r="C643" s="116">
        <v>305819949</v>
      </c>
      <c r="D643" s="116">
        <v>117061021</v>
      </c>
      <c r="E643" s="116">
        <v>1327409479</v>
      </c>
      <c r="F643" s="115">
        <v>0</v>
      </c>
      <c r="G643" s="3">
        <v>1750290449</v>
      </c>
      <c r="H643" s="114">
        <v>0</v>
      </c>
    </row>
    <row r="644" spans="1:8" ht="12.75">
      <c r="A644" s="49"/>
      <c r="B644" s="113">
        <v>2001</v>
      </c>
      <c r="C644" s="116">
        <v>344030482</v>
      </c>
      <c r="D644" s="116">
        <v>94209655</v>
      </c>
      <c r="E644" s="116">
        <v>2000429756</v>
      </c>
      <c r="F644" s="115">
        <v>0</v>
      </c>
      <c r="G644" s="3"/>
      <c r="H644" s="114">
        <v>0</v>
      </c>
    </row>
    <row r="645" spans="1:8" ht="12.75">
      <c r="A645" s="49"/>
      <c r="B645" s="113">
        <v>2002</v>
      </c>
      <c r="C645" s="116">
        <v>326152465</v>
      </c>
      <c r="D645" s="116">
        <v>157812085</v>
      </c>
      <c r="E645" s="116">
        <v>1805219153</v>
      </c>
      <c r="F645" s="115">
        <v>0</v>
      </c>
      <c r="G645" s="3"/>
      <c r="H645" s="114"/>
    </row>
    <row r="646" spans="1:8" ht="12.75">
      <c r="A646" s="49"/>
      <c r="C646" s="116"/>
      <c r="D646" s="116"/>
      <c r="E646" s="116"/>
      <c r="F646" s="115"/>
      <c r="H646" s="114"/>
    </row>
    <row r="647" spans="1:8" ht="12.75">
      <c r="A647" s="49" t="s">
        <v>62</v>
      </c>
      <c r="B647" s="113">
        <v>1988</v>
      </c>
      <c r="C647" s="116">
        <v>241592427</v>
      </c>
      <c r="D647" s="116">
        <v>135208925</v>
      </c>
      <c r="E647" s="116">
        <v>124908211</v>
      </c>
      <c r="F647" s="115">
        <v>0</v>
      </c>
      <c r="G647" s="3">
        <v>501709563</v>
      </c>
      <c r="H647" s="114">
        <v>0</v>
      </c>
    </row>
    <row r="648" spans="1:8" ht="12.75">
      <c r="A648" s="49"/>
      <c r="B648" s="113">
        <v>1989</v>
      </c>
      <c r="C648" s="116">
        <v>235543411</v>
      </c>
      <c r="D648" s="116">
        <v>177930743</v>
      </c>
      <c r="E648" s="116">
        <v>101472217</v>
      </c>
      <c r="F648" s="115">
        <v>0</v>
      </c>
      <c r="G648" s="3">
        <v>514946371</v>
      </c>
      <c r="H648" s="114">
        <v>0</v>
      </c>
    </row>
    <row r="649" spans="1:8" ht="12.75">
      <c r="A649" s="49"/>
      <c r="B649" s="113">
        <v>1990</v>
      </c>
      <c r="C649" s="116">
        <v>252225269</v>
      </c>
      <c r="D649" s="116">
        <v>313351542.2</v>
      </c>
      <c r="E649" s="116">
        <v>117873033</v>
      </c>
      <c r="F649" s="115">
        <v>0</v>
      </c>
      <c r="G649" s="3">
        <v>683449844.2</v>
      </c>
      <c r="H649" s="114">
        <v>0</v>
      </c>
    </row>
    <row r="650" spans="1:8" ht="12.75">
      <c r="A650" s="49"/>
      <c r="B650" s="113">
        <v>1991</v>
      </c>
      <c r="C650" s="116">
        <v>242886184</v>
      </c>
      <c r="D650" s="116">
        <v>317370437</v>
      </c>
      <c r="E650" s="116">
        <v>130663108</v>
      </c>
      <c r="F650" s="115">
        <v>0</v>
      </c>
      <c r="G650" s="3">
        <v>690919729</v>
      </c>
      <c r="H650" s="114">
        <v>0</v>
      </c>
    </row>
    <row r="651" spans="1:8" ht="12.75">
      <c r="A651" s="49"/>
      <c r="B651" s="113">
        <v>1992</v>
      </c>
      <c r="C651" s="116">
        <v>283767485</v>
      </c>
      <c r="D651" s="116">
        <v>187380350.32</v>
      </c>
      <c r="E651" s="116">
        <v>142290204</v>
      </c>
      <c r="F651" s="115">
        <v>0</v>
      </c>
      <c r="G651" s="3">
        <v>613438039.3199999</v>
      </c>
      <c r="H651" s="114">
        <v>0</v>
      </c>
    </row>
    <row r="652" spans="1:8" ht="12.75">
      <c r="A652" s="49"/>
      <c r="B652" s="113">
        <v>1993</v>
      </c>
      <c r="C652" s="116">
        <v>275778174</v>
      </c>
      <c r="D652" s="116">
        <v>179480221</v>
      </c>
      <c r="E652" s="116">
        <v>163891426</v>
      </c>
      <c r="F652" s="115">
        <v>0</v>
      </c>
      <c r="G652" s="3">
        <v>619149821</v>
      </c>
      <c r="H652" s="114">
        <v>0</v>
      </c>
    </row>
    <row r="653" spans="1:8" ht="12.75">
      <c r="A653" s="49"/>
      <c r="B653" s="113">
        <v>1994</v>
      </c>
      <c r="C653" s="116">
        <v>286520020</v>
      </c>
      <c r="D653" s="116">
        <v>269677400</v>
      </c>
      <c r="E653" s="116">
        <v>185799271</v>
      </c>
      <c r="F653" s="115">
        <v>0</v>
      </c>
      <c r="G653" s="3">
        <v>741996691</v>
      </c>
      <c r="H653" s="114">
        <v>0</v>
      </c>
    </row>
    <row r="654" spans="1:8" ht="12.75">
      <c r="A654" s="49"/>
      <c r="B654" s="113">
        <v>1995</v>
      </c>
      <c r="C654" s="116">
        <v>344571784</v>
      </c>
      <c r="D654" s="116">
        <v>296639953</v>
      </c>
      <c r="E654" s="116">
        <v>169288773</v>
      </c>
      <c r="F654" s="115">
        <v>0</v>
      </c>
      <c r="G654" s="3">
        <v>810500510</v>
      </c>
      <c r="H654" s="114">
        <v>0</v>
      </c>
    </row>
    <row r="655" spans="1:8" ht="12.75">
      <c r="A655" s="49"/>
      <c r="B655" s="113">
        <v>1996</v>
      </c>
      <c r="C655" s="116">
        <v>340977377</v>
      </c>
      <c r="D655" s="116">
        <v>275125829</v>
      </c>
      <c r="E655" s="116">
        <v>185044330</v>
      </c>
      <c r="F655" s="115">
        <v>56476573</v>
      </c>
      <c r="G655" s="3">
        <v>857624109</v>
      </c>
      <c r="H655" s="114">
        <v>0</v>
      </c>
    </row>
    <row r="656" spans="1:8" ht="12.75">
      <c r="A656" s="49"/>
      <c r="B656" s="113">
        <v>1997</v>
      </c>
      <c r="C656" s="116">
        <v>492526568</v>
      </c>
      <c r="D656" s="116">
        <v>343303826</v>
      </c>
      <c r="E656" s="116">
        <v>185583861</v>
      </c>
      <c r="F656" s="115">
        <v>80439353</v>
      </c>
      <c r="G656" s="3">
        <v>1101853608</v>
      </c>
      <c r="H656" s="114">
        <v>0</v>
      </c>
    </row>
    <row r="657" spans="1:8" ht="12.75">
      <c r="A657" s="49"/>
      <c r="B657" s="113">
        <v>1998</v>
      </c>
      <c r="C657" s="116">
        <v>389341189</v>
      </c>
      <c r="D657" s="116">
        <v>368445580</v>
      </c>
      <c r="E657" s="116">
        <v>231565704</v>
      </c>
      <c r="F657" s="115">
        <v>43056159</v>
      </c>
      <c r="G657" s="3">
        <v>1032408632</v>
      </c>
      <c r="H657" s="114">
        <v>0</v>
      </c>
    </row>
    <row r="658" spans="1:8" ht="12.75">
      <c r="A658" s="49"/>
      <c r="B658" s="113">
        <v>1999</v>
      </c>
      <c r="C658" s="116">
        <v>440446802</v>
      </c>
      <c r="D658" s="116">
        <v>494412734</v>
      </c>
      <c r="E658" s="116">
        <v>196223939</v>
      </c>
      <c r="F658" s="115">
        <v>37959052</v>
      </c>
      <c r="G658" s="3">
        <v>1169042527</v>
      </c>
      <c r="H658" s="114">
        <v>0</v>
      </c>
    </row>
    <row r="659" spans="1:8" ht="12.75">
      <c r="A659" s="49"/>
      <c r="B659" s="113">
        <v>2000</v>
      </c>
      <c r="C659" s="116">
        <v>375792365</v>
      </c>
      <c r="D659" s="116">
        <v>548477925</v>
      </c>
      <c r="E659" s="116">
        <v>189191140</v>
      </c>
      <c r="F659" s="115">
        <v>60020952</v>
      </c>
      <c r="G659" s="3">
        <v>1173482382</v>
      </c>
      <c r="H659" s="114">
        <v>0</v>
      </c>
    </row>
    <row r="660" spans="1:8" ht="12.75">
      <c r="A660" s="49"/>
      <c r="B660" s="113">
        <v>2001</v>
      </c>
      <c r="C660" s="116">
        <v>325026405</v>
      </c>
      <c r="D660" s="116">
        <v>541430666</v>
      </c>
      <c r="E660" s="116">
        <v>160270108</v>
      </c>
      <c r="F660" s="115">
        <v>92433565</v>
      </c>
      <c r="G660" s="3"/>
      <c r="H660" s="114">
        <v>0</v>
      </c>
    </row>
    <row r="661" spans="1:8" ht="12.75">
      <c r="A661" s="49"/>
      <c r="B661" s="113">
        <v>2002</v>
      </c>
      <c r="C661" s="116">
        <v>330861666</v>
      </c>
      <c r="D661" s="116">
        <v>676899528</v>
      </c>
      <c r="E661" s="116">
        <v>268634287</v>
      </c>
      <c r="F661" s="115">
        <v>71646735</v>
      </c>
      <c r="G661" s="3"/>
      <c r="H661" s="114"/>
    </row>
    <row r="662" spans="1:8" ht="12.75">
      <c r="A662" s="49"/>
      <c r="C662" s="116"/>
      <c r="D662" s="116"/>
      <c r="E662" s="116"/>
      <c r="F662" s="115"/>
      <c r="H662" s="114"/>
    </row>
    <row r="663" spans="1:8" ht="12.75">
      <c r="A663" s="49" t="s">
        <v>63</v>
      </c>
      <c r="B663" s="113">
        <v>1988</v>
      </c>
      <c r="C663" s="116">
        <v>808452560</v>
      </c>
      <c r="D663" s="116">
        <v>346192899</v>
      </c>
      <c r="E663" s="116">
        <v>819627720</v>
      </c>
      <c r="F663" s="115">
        <v>0</v>
      </c>
      <c r="G663" s="3">
        <v>1974273179</v>
      </c>
      <c r="H663" s="114">
        <v>0</v>
      </c>
    </row>
    <row r="664" spans="1:8" ht="12.75">
      <c r="A664" s="49"/>
      <c r="B664" s="113">
        <v>1989</v>
      </c>
      <c r="C664" s="116">
        <v>814318036</v>
      </c>
      <c r="D664" s="116">
        <v>337981640</v>
      </c>
      <c r="E664" s="116">
        <v>875250418</v>
      </c>
      <c r="F664" s="115">
        <v>0</v>
      </c>
      <c r="G664" s="3">
        <v>2027550094</v>
      </c>
      <c r="H664" s="114">
        <v>0</v>
      </c>
    </row>
    <row r="665" spans="1:8" ht="12.75">
      <c r="A665" s="49"/>
      <c r="B665" s="113">
        <v>1990</v>
      </c>
      <c r="C665" s="116">
        <v>880477875</v>
      </c>
      <c r="D665" s="116">
        <v>476727196.2</v>
      </c>
      <c r="E665" s="116">
        <v>1005882561</v>
      </c>
      <c r="F665" s="115">
        <v>0</v>
      </c>
      <c r="G665" s="3">
        <v>2363087632.2</v>
      </c>
      <c r="H665" s="114">
        <v>0</v>
      </c>
    </row>
    <row r="666" spans="1:8" ht="12.75">
      <c r="A666" s="49"/>
      <c r="B666" s="113">
        <v>1991</v>
      </c>
      <c r="C666" s="116">
        <v>930638160</v>
      </c>
      <c r="D666" s="116">
        <v>443003035</v>
      </c>
      <c r="E666" s="116">
        <v>984931346</v>
      </c>
      <c r="F666" s="115">
        <v>0</v>
      </c>
      <c r="G666" s="3">
        <v>2358572541</v>
      </c>
      <c r="H666" s="114">
        <v>0</v>
      </c>
    </row>
    <row r="667" spans="1:8" ht="12.75">
      <c r="A667" s="49"/>
      <c r="B667" s="113">
        <v>1992</v>
      </c>
      <c r="C667" s="116">
        <v>970732687</v>
      </c>
      <c r="D667" s="116">
        <v>431429092.84</v>
      </c>
      <c r="E667" s="116">
        <v>1020691852</v>
      </c>
      <c r="F667" s="115">
        <v>0</v>
      </c>
      <c r="G667" s="3">
        <v>2422853631.84</v>
      </c>
      <c r="H667" s="114">
        <v>0</v>
      </c>
    </row>
    <row r="668" spans="1:8" ht="12.75">
      <c r="A668" s="49"/>
      <c r="B668" s="113">
        <v>1993</v>
      </c>
      <c r="C668" s="116">
        <v>1053428777</v>
      </c>
      <c r="D668" s="116">
        <v>431367337</v>
      </c>
      <c r="E668" s="116">
        <v>1085608064</v>
      </c>
      <c r="F668" s="115">
        <v>0</v>
      </c>
      <c r="G668" s="3">
        <v>2570404178</v>
      </c>
      <c r="H668" s="114">
        <v>0</v>
      </c>
    </row>
    <row r="669" spans="1:8" ht="12.75">
      <c r="A669" s="49"/>
      <c r="B669" s="113">
        <v>1994</v>
      </c>
      <c r="C669" s="116">
        <v>1135146769</v>
      </c>
      <c r="D669" s="116">
        <v>585195477</v>
      </c>
      <c r="E669" s="116">
        <v>1121728041</v>
      </c>
      <c r="F669" s="115">
        <v>0</v>
      </c>
      <c r="G669" s="3">
        <v>2842070287</v>
      </c>
      <c r="H669" s="114">
        <v>0</v>
      </c>
    </row>
    <row r="670" spans="1:8" ht="12.75">
      <c r="A670" s="49"/>
      <c r="B670" s="113">
        <v>1995</v>
      </c>
      <c r="C670" s="116">
        <v>1209662608</v>
      </c>
      <c r="D670" s="116">
        <v>528614246</v>
      </c>
      <c r="E670" s="116">
        <v>1163662102</v>
      </c>
      <c r="F670" s="115">
        <v>0</v>
      </c>
      <c r="G670" s="3">
        <v>2901938956</v>
      </c>
      <c r="H670" s="114">
        <v>0</v>
      </c>
    </row>
    <row r="671" spans="1:8" ht="12.75">
      <c r="A671" s="49"/>
      <c r="B671" s="113">
        <v>1996</v>
      </c>
      <c r="C671" s="116">
        <v>1134564209</v>
      </c>
      <c r="D671" s="116">
        <v>450933838</v>
      </c>
      <c r="E671" s="116">
        <v>1239784959</v>
      </c>
      <c r="F671" s="115">
        <v>0</v>
      </c>
      <c r="G671" s="3">
        <v>2825283006</v>
      </c>
      <c r="H671" s="114">
        <v>0</v>
      </c>
    </row>
    <row r="672" spans="1:8" ht="12.75">
      <c r="A672" s="49"/>
      <c r="B672" s="113">
        <v>1997</v>
      </c>
      <c r="C672" s="116">
        <v>1119268528</v>
      </c>
      <c r="D672" s="116">
        <v>513078474</v>
      </c>
      <c r="E672" s="116">
        <v>1315429048</v>
      </c>
      <c r="F672" s="115">
        <v>0</v>
      </c>
      <c r="G672" s="3">
        <v>2947776050</v>
      </c>
      <c r="H672" s="114">
        <v>0</v>
      </c>
    </row>
    <row r="673" spans="1:8" ht="12.75">
      <c r="A673" s="49"/>
      <c r="B673" s="113">
        <v>1998</v>
      </c>
      <c r="C673" s="116">
        <v>1217115119</v>
      </c>
      <c r="D673" s="116">
        <v>526140202</v>
      </c>
      <c r="E673" s="116">
        <v>1400686753</v>
      </c>
      <c r="F673" s="115">
        <v>0</v>
      </c>
      <c r="G673" s="3">
        <v>3143942074</v>
      </c>
      <c r="H673" s="114">
        <v>0</v>
      </c>
    </row>
    <row r="674" spans="1:8" ht="12.75">
      <c r="A674" s="49"/>
      <c r="B674" s="113">
        <v>1999</v>
      </c>
      <c r="C674" s="116">
        <v>1257134727</v>
      </c>
      <c r="D674" s="116">
        <v>776680609</v>
      </c>
      <c r="E674" s="116">
        <v>1476502636</v>
      </c>
      <c r="F674" s="115">
        <v>0</v>
      </c>
      <c r="G674" s="3">
        <v>3510317972</v>
      </c>
      <c r="H674" s="114">
        <v>0</v>
      </c>
    </row>
    <row r="675" spans="1:8" ht="12.75">
      <c r="A675" s="49"/>
      <c r="B675" s="113">
        <v>2000</v>
      </c>
      <c r="C675" s="116">
        <v>1234999145</v>
      </c>
      <c r="D675" s="116">
        <v>802629737</v>
      </c>
      <c r="E675" s="116">
        <v>1581222394</v>
      </c>
      <c r="F675" s="115">
        <v>0</v>
      </c>
      <c r="G675" s="3">
        <v>3618851276</v>
      </c>
      <c r="H675" s="114">
        <v>0</v>
      </c>
    </row>
    <row r="676" spans="1:8" ht="12.75">
      <c r="A676" s="49"/>
      <c r="B676" s="113">
        <v>2001</v>
      </c>
      <c r="C676" s="116">
        <v>1295315977</v>
      </c>
      <c r="D676" s="116">
        <v>1166497124</v>
      </c>
      <c r="E676" s="116">
        <v>1703624206</v>
      </c>
      <c r="F676" s="115">
        <v>0</v>
      </c>
      <c r="G676" s="3"/>
      <c r="H676" s="114">
        <v>0</v>
      </c>
    </row>
    <row r="677" spans="1:8" ht="12.75">
      <c r="A677" s="49"/>
      <c r="B677" s="113">
        <v>2002</v>
      </c>
      <c r="C677" s="116">
        <v>1261387093</v>
      </c>
      <c r="D677" s="116">
        <v>1845580369</v>
      </c>
      <c r="E677" s="116">
        <v>1862783234</v>
      </c>
      <c r="F677" s="115">
        <v>0</v>
      </c>
      <c r="G677" s="3"/>
      <c r="H677" s="114"/>
    </row>
    <row r="678" spans="1:8" ht="12.75">
      <c r="A678" s="49"/>
      <c r="C678" s="116"/>
      <c r="D678" s="116"/>
      <c r="E678" s="116"/>
      <c r="F678" s="115"/>
      <c r="H678" s="114"/>
    </row>
    <row r="679" spans="1:8" ht="12.75">
      <c r="A679" s="49" t="s">
        <v>64</v>
      </c>
      <c r="B679" s="113">
        <v>1988</v>
      </c>
      <c r="C679" s="116">
        <v>171874879</v>
      </c>
      <c r="D679" s="116">
        <v>160470797</v>
      </c>
      <c r="E679" s="116">
        <v>224310316</v>
      </c>
      <c r="F679" s="115">
        <v>0</v>
      </c>
      <c r="G679" s="3">
        <v>556655992</v>
      </c>
      <c r="H679" s="114">
        <v>0</v>
      </c>
    </row>
    <row r="680" spans="1:8" ht="12.75">
      <c r="A680" s="49"/>
      <c r="B680" s="113">
        <v>1989</v>
      </c>
      <c r="C680" s="116">
        <v>164165888</v>
      </c>
      <c r="D680" s="116">
        <v>154402927</v>
      </c>
      <c r="E680" s="116">
        <v>239395164</v>
      </c>
      <c r="F680" s="115">
        <v>0</v>
      </c>
      <c r="G680" s="3">
        <v>557963979</v>
      </c>
      <c r="H680" s="114">
        <v>0</v>
      </c>
    </row>
    <row r="681" spans="1:8" ht="12.75">
      <c r="A681" s="49"/>
      <c r="B681" s="113">
        <v>1990</v>
      </c>
      <c r="C681" s="116">
        <v>167821811</v>
      </c>
      <c r="D681" s="116">
        <v>165387971.84</v>
      </c>
      <c r="E681" s="116">
        <v>254570615</v>
      </c>
      <c r="F681" s="115">
        <v>0</v>
      </c>
      <c r="G681" s="3">
        <v>587780397.84</v>
      </c>
      <c r="H681" s="114">
        <v>0</v>
      </c>
    </row>
    <row r="682" spans="1:8" ht="12.75">
      <c r="A682" s="49"/>
      <c r="B682" s="113">
        <v>1991</v>
      </c>
      <c r="C682" s="116">
        <v>179567209</v>
      </c>
      <c r="D682" s="116">
        <v>181276707</v>
      </c>
      <c r="E682" s="116">
        <v>266294144</v>
      </c>
      <c r="F682" s="115">
        <v>0</v>
      </c>
      <c r="G682" s="3">
        <v>627138060</v>
      </c>
      <c r="H682" s="114">
        <v>0</v>
      </c>
    </row>
    <row r="683" spans="1:8" ht="12.75">
      <c r="A683" s="49"/>
      <c r="B683" s="113">
        <v>1992</v>
      </c>
      <c r="C683" s="116">
        <v>189295694</v>
      </c>
      <c r="D683" s="116">
        <v>177520864.2</v>
      </c>
      <c r="E683" s="116">
        <v>293691882</v>
      </c>
      <c r="F683" s="115">
        <v>0</v>
      </c>
      <c r="G683" s="3">
        <v>660508440.2</v>
      </c>
      <c r="H683" s="114">
        <v>0</v>
      </c>
    </row>
    <row r="684" spans="1:8" ht="12.75">
      <c r="A684" s="49"/>
      <c r="B684" s="113">
        <v>1993</v>
      </c>
      <c r="C684" s="116">
        <v>184534209</v>
      </c>
      <c r="D684" s="116">
        <v>154806390</v>
      </c>
      <c r="E684" s="116">
        <v>309129040</v>
      </c>
      <c r="F684" s="115">
        <v>0</v>
      </c>
      <c r="G684" s="3">
        <v>648469639</v>
      </c>
      <c r="H684" s="114">
        <v>0</v>
      </c>
    </row>
    <row r="685" spans="1:8" ht="12.75">
      <c r="A685" s="49"/>
      <c r="B685" s="113">
        <v>1994</v>
      </c>
      <c r="C685" s="116">
        <v>204777549</v>
      </c>
      <c r="D685" s="116">
        <v>198188809</v>
      </c>
      <c r="E685" s="116">
        <v>336796117</v>
      </c>
      <c r="F685" s="115">
        <v>0</v>
      </c>
      <c r="G685" s="3">
        <v>739762475</v>
      </c>
      <c r="H685" s="114">
        <v>0</v>
      </c>
    </row>
    <row r="686" spans="1:8" ht="12.75">
      <c r="A686" s="49"/>
      <c r="B686" s="113">
        <v>1995</v>
      </c>
      <c r="C686" s="116">
        <v>223151747</v>
      </c>
      <c r="D686" s="116">
        <v>199043824</v>
      </c>
      <c r="E686" s="116">
        <v>315070850</v>
      </c>
      <c r="F686" s="115">
        <v>0</v>
      </c>
      <c r="G686" s="3">
        <v>737266421</v>
      </c>
      <c r="H686" s="114">
        <v>0</v>
      </c>
    </row>
    <row r="687" spans="1:8" ht="12.75">
      <c r="A687" s="49"/>
      <c r="B687" s="113">
        <v>1996</v>
      </c>
      <c r="C687" s="116">
        <v>231483651</v>
      </c>
      <c r="D687" s="116">
        <v>145665585</v>
      </c>
      <c r="E687" s="116">
        <v>351139255</v>
      </c>
      <c r="F687" s="115">
        <v>0</v>
      </c>
      <c r="G687" s="3">
        <v>728288491</v>
      </c>
      <c r="H687" s="114">
        <v>0</v>
      </c>
    </row>
    <row r="688" spans="1:8" ht="12.75">
      <c r="A688" s="49"/>
      <c r="B688" s="113">
        <v>1997</v>
      </c>
      <c r="C688" s="116">
        <v>233356861</v>
      </c>
      <c r="D688" s="116">
        <v>153521535</v>
      </c>
      <c r="E688" s="116">
        <v>415557589</v>
      </c>
      <c r="F688" s="115">
        <v>0</v>
      </c>
      <c r="G688" s="3">
        <v>802435985</v>
      </c>
      <c r="H688" s="114">
        <v>0</v>
      </c>
    </row>
    <row r="689" spans="1:8" ht="12.75">
      <c r="A689" s="49"/>
      <c r="B689" s="113">
        <v>1998</v>
      </c>
      <c r="C689" s="116">
        <v>225174978</v>
      </c>
      <c r="D689" s="116">
        <v>143147379</v>
      </c>
      <c r="E689" s="116">
        <v>410864385</v>
      </c>
      <c r="F689" s="115">
        <v>0</v>
      </c>
      <c r="G689" s="3">
        <v>779186742</v>
      </c>
      <c r="H689" s="114">
        <v>0</v>
      </c>
    </row>
    <row r="690" spans="1:8" ht="12.75">
      <c r="A690" s="49"/>
      <c r="B690" s="113">
        <v>1999</v>
      </c>
      <c r="C690" s="116">
        <v>235379857</v>
      </c>
      <c r="D690" s="116">
        <v>213865986</v>
      </c>
      <c r="E690" s="116">
        <v>445546362</v>
      </c>
      <c r="F690" s="115">
        <v>0</v>
      </c>
      <c r="G690" s="3">
        <v>894792205</v>
      </c>
      <c r="H690" s="114">
        <v>0</v>
      </c>
    </row>
    <row r="691" spans="1:8" ht="12.75">
      <c r="A691" s="49"/>
      <c r="B691" s="113">
        <v>2000</v>
      </c>
      <c r="C691" s="116">
        <v>239961279</v>
      </c>
      <c r="D691" s="116">
        <v>218007368</v>
      </c>
      <c r="E691" s="116">
        <v>466355760</v>
      </c>
      <c r="F691" s="115">
        <v>0</v>
      </c>
      <c r="G691" s="3">
        <v>924324407</v>
      </c>
      <c r="H691" s="114">
        <v>0</v>
      </c>
    </row>
    <row r="692" spans="1:8" ht="12.75">
      <c r="A692" s="49"/>
      <c r="B692" s="113">
        <v>2001</v>
      </c>
      <c r="C692" s="116">
        <v>245809542</v>
      </c>
      <c r="D692" s="116">
        <v>292699443</v>
      </c>
      <c r="E692" s="116">
        <v>511256771</v>
      </c>
      <c r="F692" s="115">
        <v>0</v>
      </c>
      <c r="G692" s="3"/>
      <c r="H692" s="114">
        <v>0</v>
      </c>
    </row>
    <row r="693" spans="1:8" ht="12.75">
      <c r="A693" s="49"/>
      <c r="B693" s="113">
        <v>2002</v>
      </c>
      <c r="C693" s="116">
        <v>283298104</v>
      </c>
      <c r="D693" s="116">
        <v>359384401</v>
      </c>
      <c r="E693" s="116">
        <v>524895916</v>
      </c>
      <c r="F693" s="115">
        <v>0</v>
      </c>
      <c r="G693" s="3"/>
      <c r="H693" s="114"/>
    </row>
    <row r="694" spans="1:8" ht="12.75">
      <c r="A694" s="49"/>
      <c r="C694" s="116"/>
      <c r="D694" s="116"/>
      <c r="E694" s="116"/>
      <c r="F694" s="115"/>
      <c r="H694" s="114"/>
    </row>
    <row r="695" spans="1:9" ht="12.75">
      <c r="A695" s="49" t="s">
        <v>65</v>
      </c>
      <c r="B695" s="113">
        <v>1988</v>
      </c>
      <c r="C695" s="116">
        <v>1094456855</v>
      </c>
      <c r="D695" s="116">
        <v>630847662</v>
      </c>
      <c r="E695" s="116">
        <v>1132760117</v>
      </c>
      <c r="F695" s="115">
        <v>0</v>
      </c>
      <c r="G695" s="3">
        <v>2858064634</v>
      </c>
      <c r="H695" s="114">
        <v>42513662</v>
      </c>
      <c r="I695" t="s">
        <v>342</v>
      </c>
    </row>
    <row r="696" spans="1:9" ht="12.75">
      <c r="A696" s="49"/>
      <c r="B696" s="113">
        <v>1989</v>
      </c>
      <c r="C696" s="116">
        <v>1103309502</v>
      </c>
      <c r="D696" s="116">
        <v>695982293</v>
      </c>
      <c r="E696" s="116">
        <v>1181216142</v>
      </c>
      <c r="F696" s="115">
        <v>0</v>
      </c>
      <c r="G696" s="3">
        <v>2980507937</v>
      </c>
      <c r="H696" s="114">
        <v>59314805</v>
      </c>
      <c r="I696" t="s">
        <v>342</v>
      </c>
    </row>
    <row r="697" spans="1:9" ht="12.75">
      <c r="A697" s="49"/>
      <c r="B697" s="113">
        <v>1990</v>
      </c>
      <c r="C697" s="116">
        <v>1155059260</v>
      </c>
      <c r="D697" s="116">
        <v>835584984.44</v>
      </c>
      <c r="E697" s="116">
        <v>1212050455</v>
      </c>
      <c r="F697" s="115">
        <v>0</v>
      </c>
      <c r="G697" s="3">
        <v>3202694699.44</v>
      </c>
      <c r="H697" s="114">
        <v>59500579</v>
      </c>
      <c r="I697" t="s">
        <v>342</v>
      </c>
    </row>
    <row r="698" spans="1:9" ht="12.75">
      <c r="A698" s="49"/>
      <c r="B698" s="113">
        <v>1991</v>
      </c>
      <c r="C698" s="116">
        <v>1255918023</v>
      </c>
      <c r="D698" s="116">
        <v>763382831</v>
      </c>
      <c r="E698" s="116">
        <v>1305663313</v>
      </c>
      <c r="F698" s="115">
        <v>0</v>
      </c>
      <c r="G698" s="3">
        <v>3324964167</v>
      </c>
      <c r="H698" s="114">
        <v>67284316</v>
      </c>
      <c r="I698" t="s">
        <v>342</v>
      </c>
    </row>
    <row r="699" spans="1:9" ht="12.75">
      <c r="A699" s="49"/>
      <c r="B699" s="113">
        <v>1992</v>
      </c>
      <c r="C699" s="116">
        <v>1344609250</v>
      </c>
      <c r="D699" s="116">
        <v>840424831.96</v>
      </c>
      <c r="E699" s="116">
        <v>1368966567</v>
      </c>
      <c r="F699" s="115">
        <v>0</v>
      </c>
      <c r="G699" s="3">
        <v>3554000648.96</v>
      </c>
      <c r="H699" s="114">
        <v>83202481</v>
      </c>
      <c r="I699" t="s">
        <v>342</v>
      </c>
    </row>
    <row r="700" spans="1:9" ht="12.75">
      <c r="A700" s="49"/>
      <c r="B700" s="113">
        <v>1993</v>
      </c>
      <c r="C700" s="116">
        <v>1400980664</v>
      </c>
      <c r="D700" s="116">
        <v>883362163</v>
      </c>
      <c r="E700" s="116">
        <v>1483713333</v>
      </c>
      <c r="F700" s="115">
        <v>0</v>
      </c>
      <c r="G700" s="3">
        <v>3768056160</v>
      </c>
      <c r="H700" s="114">
        <v>74961477</v>
      </c>
      <c r="I700" t="s">
        <v>342</v>
      </c>
    </row>
    <row r="701" spans="1:9" ht="12.75">
      <c r="A701" s="49"/>
      <c r="B701" s="113">
        <v>1994</v>
      </c>
      <c r="C701" s="116">
        <v>1560367985</v>
      </c>
      <c r="D701" s="116">
        <v>1037462461</v>
      </c>
      <c r="E701" s="116">
        <v>1549027334</v>
      </c>
      <c r="F701" s="115">
        <v>0</v>
      </c>
      <c r="G701" s="3">
        <v>4146857780</v>
      </c>
      <c r="H701" s="114">
        <v>82789359</v>
      </c>
      <c r="I701" t="s">
        <v>342</v>
      </c>
    </row>
    <row r="702" spans="1:9" ht="12.75">
      <c r="A702" s="49"/>
      <c r="B702" s="113">
        <v>1995</v>
      </c>
      <c r="C702" s="116">
        <v>1727962837</v>
      </c>
      <c r="D702" s="116">
        <v>1047808902</v>
      </c>
      <c r="E702" s="116">
        <v>3719779960</v>
      </c>
      <c r="F702" s="115">
        <v>0</v>
      </c>
      <c r="G702" s="3">
        <v>6495551699</v>
      </c>
      <c r="H702" s="114">
        <v>91703614</v>
      </c>
      <c r="I702" t="s">
        <v>342</v>
      </c>
    </row>
    <row r="703" spans="1:9" ht="12.75">
      <c r="A703" s="49"/>
      <c r="B703" s="113">
        <v>1996</v>
      </c>
      <c r="C703" s="116">
        <v>1607097663</v>
      </c>
      <c r="D703" s="116">
        <v>899183122</v>
      </c>
      <c r="E703" s="116">
        <v>3042149224</v>
      </c>
      <c r="F703" s="115">
        <v>0</v>
      </c>
      <c r="G703" s="3">
        <v>5548430009</v>
      </c>
      <c r="H703" s="114">
        <v>71669381</v>
      </c>
      <c r="I703" t="s">
        <v>342</v>
      </c>
    </row>
    <row r="704" spans="1:9" ht="12.75">
      <c r="A704" s="49"/>
      <c r="B704" s="113">
        <v>1997</v>
      </c>
      <c r="C704" s="116">
        <v>1675851142</v>
      </c>
      <c r="D704" s="116">
        <v>1050846109</v>
      </c>
      <c r="E704" s="116">
        <v>2399520536</v>
      </c>
      <c r="F704" s="115">
        <v>0</v>
      </c>
      <c r="G704" s="3">
        <v>5126217787</v>
      </c>
      <c r="H704" s="114">
        <v>74931317</v>
      </c>
      <c r="I704" t="s">
        <v>342</v>
      </c>
    </row>
    <row r="705" spans="1:9" ht="12.75">
      <c r="A705" s="49"/>
      <c r="B705" s="113">
        <v>1998</v>
      </c>
      <c r="C705" s="116">
        <v>1751128399</v>
      </c>
      <c r="D705" s="116">
        <v>1054235470</v>
      </c>
      <c r="E705" s="116">
        <v>2446290662</v>
      </c>
      <c r="F705" s="115">
        <v>0</v>
      </c>
      <c r="G705" s="3">
        <v>5251654531</v>
      </c>
      <c r="H705" s="114">
        <v>56840224</v>
      </c>
      <c r="I705" t="s">
        <v>342</v>
      </c>
    </row>
    <row r="706" spans="1:9" s="121" customFormat="1" ht="12.75">
      <c r="A706" s="118"/>
      <c r="B706" s="119">
        <v>1999</v>
      </c>
      <c r="C706" s="116">
        <v>2047396226</v>
      </c>
      <c r="D706" s="116">
        <v>1504172662</v>
      </c>
      <c r="E706" s="116">
        <v>2691537939</v>
      </c>
      <c r="F706" s="115">
        <v>0</v>
      </c>
      <c r="G706" s="120">
        <v>6243106827</v>
      </c>
      <c r="H706" s="114">
        <v>59059716</v>
      </c>
      <c r="I706" t="s">
        <v>342</v>
      </c>
    </row>
    <row r="707" spans="1:9" s="121" customFormat="1" ht="12.75">
      <c r="A707" s="118"/>
      <c r="B707" s="113">
        <v>2000</v>
      </c>
      <c r="C707" s="116">
        <v>1941843631</v>
      </c>
      <c r="D707" s="116">
        <v>1993897874</v>
      </c>
      <c r="E707" s="116">
        <v>2734710007</v>
      </c>
      <c r="F707" s="115">
        <v>0</v>
      </c>
      <c r="G707" s="3">
        <v>6670451512</v>
      </c>
      <c r="H707" s="114">
        <v>61462214</v>
      </c>
      <c r="I707" t="s">
        <v>342</v>
      </c>
    </row>
    <row r="708" spans="1:9" s="121" customFormat="1" ht="12.75">
      <c r="A708" s="118"/>
      <c r="B708" s="113">
        <v>2001</v>
      </c>
      <c r="C708" s="116">
        <v>1827245940</v>
      </c>
      <c r="D708" s="116">
        <v>2222183682</v>
      </c>
      <c r="E708" s="116">
        <v>2947465238</v>
      </c>
      <c r="F708" s="115"/>
      <c r="G708" s="3"/>
      <c r="H708" s="114">
        <v>91598965</v>
      </c>
      <c r="I708" t="s">
        <v>342</v>
      </c>
    </row>
    <row r="709" spans="1:9" s="121" customFormat="1" ht="12.75">
      <c r="A709" s="118"/>
      <c r="B709" s="113">
        <v>2002</v>
      </c>
      <c r="C709" s="116">
        <v>1856272245</v>
      </c>
      <c r="D709" s="116">
        <v>2787661531</v>
      </c>
      <c r="E709" s="116">
        <v>3160529817</v>
      </c>
      <c r="F709" s="115">
        <v>0</v>
      </c>
      <c r="G709" s="3"/>
      <c r="H709" s="114">
        <v>136100928</v>
      </c>
      <c r="I709" t="s">
        <v>342</v>
      </c>
    </row>
    <row r="710" spans="1:8" ht="12.75">
      <c r="A710" s="49"/>
      <c r="C710" s="116"/>
      <c r="D710" s="116"/>
      <c r="E710" s="116"/>
      <c r="F710" s="115"/>
      <c r="H710" s="114"/>
    </row>
    <row r="711" spans="1:8" ht="12.75">
      <c r="A711" s="49" t="s">
        <v>66</v>
      </c>
      <c r="B711" s="113">
        <v>1988</v>
      </c>
      <c r="C711" s="116">
        <v>3815419554</v>
      </c>
      <c r="D711" s="116">
        <v>2268537114</v>
      </c>
      <c r="E711" s="116">
        <v>4422066159</v>
      </c>
      <c r="F711" s="115">
        <v>1339828984</v>
      </c>
      <c r="G711" s="3">
        <v>11845851811</v>
      </c>
      <c r="H711" s="114">
        <v>0</v>
      </c>
    </row>
    <row r="712" spans="1:8" ht="12.75">
      <c r="A712" s="49"/>
      <c r="B712" s="113">
        <v>1989</v>
      </c>
      <c r="C712" s="116">
        <v>3599963635</v>
      </c>
      <c r="D712" s="116">
        <v>2384369898</v>
      </c>
      <c r="E712" s="116">
        <v>4945087925</v>
      </c>
      <c r="F712" s="115">
        <v>1438852364</v>
      </c>
      <c r="G712" s="3">
        <v>12368273822</v>
      </c>
      <c r="H712" s="114">
        <v>0</v>
      </c>
    </row>
    <row r="713" spans="1:8" ht="12.75">
      <c r="A713" s="49"/>
      <c r="B713" s="113">
        <v>1990</v>
      </c>
      <c r="C713" s="116">
        <v>3756690986</v>
      </c>
      <c r="D713" s="116">
        <v>2554557045.72</v>
      </c>
      <c r="E713" s="116">
        <v>5435265671</v>
      </c>
      <c r="F713" s="115">
        <v>1412926882</v>
      </c>
      <c r="G713" s="3">
        <v>13159440584.72</v>
      </c>
      <c r="H713" s="114">
        <v>0</v>
      </c>
    </row>
    <row r="714" spans="1:8" ht="12.75">
      <c r="A714" s="49"/>
      <c r="B714" s="113">
        <v>1991</v>
      </c>
      <c r="C714" s="116">
        <v>4101784095</v>
      </c>
      <c r="D714" s="116">
        <v>2470818838</v>
      </c>
      <c r="E714" s="116">
        <v>5494771599</v>
      </c>
      <c r="F714" s="115">
        <v>1445275145</v>
      </c>
      <c r="G714" s="3">
        <v>13512649677</v>
      </c>
      <c r="H714" s="114">
        <v>0</v>
      </c>
    </row>
    <row r="715" spans="1:8" ht="12.75">
      <c r="A715" s="49"/>
      <c r="B715" s="113">
        <v>1992</v>
      </c>
      <c r="C715" s="116">
        <v>4260916595</v>
      </c>
      <c r="D715" s="116">
        <v>3112732687.8</v>
      </c>
      <c r="E715" s="116">
        <v>5850881673</v>
      </c>
      <c r="F715" s="115">
        <v>1183778858</v>
      </c>
      <c r="G715" s="3">
        <v>14408309813.8</v>
      </c>
      <c r="H715" s="114">
        <v>0</v>
      </c>
    </row>
    <row r="716" spans="1:8" ht="12.75">
      <c r="A716" s="49"/>
      <c r="B716" s="113">
        <v>1993</v>
      </c>
      <c r="C716" s="116">
        <v>4568272333</v>
      </c>
      <c r="D716" s="116">
        <v>2424316050</v>
      </c>
      <c r="E716" s="116">
        <v>6040321328</v>
      </c>
      <c r="F716" s="115">
        <v>1038398764</v>
      </c>
      <c r="G716" s="3">
        <v>14071308475</v>
      </c>
      <c r="H716" s="114">
        <v>0</v>
      </c>
    </row>
    <row r="717" spans="1:8" ht="12.75">
      <c r="A717" s="49"/>
      <c r="B717" s="113">
        <v>1994</v>
      </c>
      <c r="C717" s="116">
        <v>4856277402</v>
      </c>
      <c r="D717" s="116">
        <v>2960162037</v>
      </c>
      <c r="E717" s="116">
        <v>6105777363</v>
      </c>
      <c r="F717" s="115">
        <v>1144681743</v>
      </c>
      <c r="G717" s="3">
        <v>15066898545</v>
      </c>
      <c r="H717" s="114">
        <v>0</v>
      </c>
    </row>
    <row r="718" spans="1:8" ht="12.75">
      <c r="A718" s="49"/>
      <c r="B718" s="113">
        <v>1995</v>
      </c>
      <c r="C718" s="116">
        <v>5045233055</v>
      </c>
      <c r="D718" s="116">
        <v>3078479254</v>
      </c>
      <c r="E718" s="116">
        <v>6243546186</v>
      </c>
      <c r="F718" s="115">
        <v>1064458213</v>
      </c>
      <c r="G718" s="3">
        <v>15431716708</v>
      </c>
      <c r="H718" s="114">
        <v>0</v>
      </c>
    </row>
    <row r="719" spans="1:8" ht="12.75">
      <c r="A719" s="49"/>
      <c r="B719" s="113">
        <v>1996</v>
      </c>
      <c r="C719" s="116">
        <v>4996187312</v>
      </c>
      <c r="D719" s="116">
        <v>2841705439</v>
      </c>
      <c r="E719" s="116">
        <v>6530505680</v>
      </c>
      <c r="F719" s="115">
        <v>808306230</v>
      </c>
      <c r="G719" s="3">
        <v>15176704661</v>
      </c>
      <c r="H719" s="114">
        <v>0</v>
      </c>
    </row>
    <row r="720" spans="1:8" ht="12.75">
      <c r="A720" s="49"/>
      <c r="B720" s="113">
        <v>1997</v>
      </c>
      <c r="C720" s="116">
        <v>5173395954</v>
      </c>
      <c r="D720" s="116">
        <v>3023595878</v>
      </c>
      <c r="E720" s="116">
        <v>6772660413</v>
      </c>
      <c r="F720" s="115">
        <v>1019117116</v>
      </c>
      <c r="G720" s="3">
        <v>15988769361</v>
      </c>
      <c r="H720" s="114">
        <v>0</v>
      </c>
    </row>
    <row r="721" spans="1:8" ht="12.75">
      <c r="A721" s="49"/>
      <c r="B721" s="113">
        <v>1998</v>
      </c>
      <c r="C721" s="116">
        <v>5217470879</v>
      </c>
      <c r="D721" s="116">
        <v>3117683503</v>
      </c>
      <c r="E721" s="116">
        <v>7159771033</v>
      </c>
      <c r="F721" s="115">
        <v>732298784</v>
      </c>
      <c r="G721" s="3">
        <v>16227224199</v>
      </c>
      <c r="H721" s="114">
        <v>0</v>
      </c>
    </row>
    <row r="722" spans="1:8" ht="12.75">
      <c r="A722" s="49"/>
      <c r="B722" s="113">
        <v>1999</v>
      </c>
      <c r="C722" s="116">
        <v>5473118724</v>
      </c>
      <c r="D722" s="116">
        <v>4524771408</v>
      </c>
      <c r="E722" s="116">
        <v>7789530339</v>
      </c>
      <c r="F722" s="115">
        <v>875632734</v>
      </c>
      <c r="G722" s="3">
        <v>18663053205</v>
      </c>
      <c r="H722" s="114">
        <v>0</v>
      </c>
    </row>
    <row r="723" spans="1:8" ht="12.75">
      <c r="A723" s="49"/>
      <c r="B723" s="113">
        <v>2000</v>
      </c>
      <c r="C723" s="116">
        <v>5363813458</v>
      </c>
      <c r="D723" s="116">
        <v>4589376804</v>
      </c>
      <c r="E723" s="116">
        <v>8238565256</v>
      </c>
      <c r="F723" s="115">
        <v>930820115</v>
      </c>
      <c r="G723" s="3">
        <v>19122575633</v>
      </c>
      <c r="H723" s="114">
        <v>0</v>
      </c>
    </row>
    <row r="724" spans="1:8" ht="12.75">
      <c r="A724" s="49"/>
      <c r="B724" s="113">
        <v>2001</v>
      </c>
      <c r="C724" s="116">
        <v>5911727433</v>
      </c>
      <c r="D724" s="116">
        <v>6833667279.06999</v>
      </c>
      <c r="E724" s="116">
        <v>12519125940</v>
      </c>
      <c r="F724" s="115">
        <v>972205677</v>
      </c>
      <c r="G724" s="3"/>
      <c r="H724" s="114">
        <v>0</v>
      </c>
    </row>
    <row r="725" spans="1:8" ht="12.75">
      <c r="A725" s="49"/>
      <c r="B725" s="113">
        <v>2002</v>
      </c>
      <c r="C725" s="116">
        <v>5984160901</v>
      </c>
      <c r="D725" s="116">
        <v>9353909601</v>
      </c>
      <c r="E725" s="116">
        <v>10085143681</v>
      </c>
      <c r="F725" s="115">
        <v>1388948010</v>
      </c>
      <c r="G725" s="3"/>
      <c r="H725" s="114"/>
    </row>
    <row r="726" spans="1:8" ht="12.75">
      <c r="A726" s="49"/>
      <c r="C726" s="116"/>
      <c r="D726" s="116"/>
      <c r="E726" s="116"/>
      <c r="F726" s="115"/>
      <c r="H726" s="114"/>
    </row>
    <row r="727" spans="1:8" ht="12.75">
      <c r="A727" s="49" t="s">
        <v>67</v>
      </c>
      <c r="B727" s="113">
        <v>1988</v>
      </c>
      <c r="C727" s="116">
        <v>313526813</v>
      </c>
      <c r="D727" s="116">
        <v>290557522</v>
      </c>
      <c r="E727" s="116">
        <v>470386838</v>
      </c>
      <c r="F727" s="115">
        <v>0</v>
      </c>
      <c r="G727" s="3">
        <v>1074471173</v>
      </c>
      <c r="H727" s="114">
        <v>0</v>
      </c>
    </row>
    <row r="728" spans="1:8" ht="12.75">
      <c r="A728" s="49"/>
      <c r="B728" s="113">
        <v>1989</v>
      </c>
      <c r="C728" s="116">
        <v>299172790</v>
      </c>
      <c r="D728" s="116">
        <v>379254528</v>
      </c>
      <c r="E728" s="116">
        <v>581428474</v>
      </c>
      <c r="F728" s="115">
        <v>0</v>
      </c>
      <c r="G728" s="3">
        <v>1259855792</v>
      </c>
      <c r="H728" s="114">
        <v>0</v>
      </c>
    </row>
    <row r="729" spans="1:8" ht="12.75">
      <c r="A729" s="49"/>
      <c r="B729" s="113">
        <v>1990</v>
      </c>
      <c r="C729" s="116">
        <v>318604445</v>
      </c>
      <c r="D729" s="116">
        <v>414986860.44</v>
      </c>
      <c r="E729" s="116">
        <v>644904260</v>
      </c>
      <c r="F729" s="115">
        <v>0</v>
      </c>
      <c r="G729" s="3">
        <v>1378495565.44</v>
      </c>
      <c r="H729" s="114">
        <v>0</v>
      </c>
    </row>
    <row r="730" spans="1:8" ht="12.75">
      <c r="A730" s="49"/>
      <c r="B730" s="113">
        <v>1991</v>
      </c>
      <c r="C730" s="116">
        <v>354581693</v>
      </c>
      <c r="D730" s="116">
        <v>340404656</v>
      </c>
      <c r="E730" s="116">
        <v>506517887</v>
      </c>
      <c r="F730" s="115">
        <v>140164604</v>
      </c>
      <c r="G730" s="3">
        <v>1341668840</v>
      </c>
      <c r="H730" s="114">
        <v>0</v>
      </c>
    </row>
    <row r="731" spans="1:8" ht="12.75">
      <c r="A731" s="49"/>
      <c r="B731" s="113">
        <v>1992</v>
      </c>
      <c r="C731" s="116">
        <v>387308050</v>
      </c>
      <c r="D731" s="116">
        <v>349394173.12</v>
      </c>
      <c r="E731" s="116">
        <v>524792525</v>
      </c>
      <c r="F731" s="115">
        <v>117830898</v>
      </c>
      <c r="G731" s="3">
        <v>1379325646.12</v>
      </c>
      <c r="H731" s="114">
        <v>0</v>
      </c>
    </row>
    <row r="732" spans="1:8" ht="12.75">
      <c r="A732" s="49"/>
      <c r="B732" s="113">
        <v>1993</v>
      </c>
      <c r="C732" s="116">
        <v>404053511</v>
      </c>
      <c r="D732" s="116">
        <v>284964556</v>
      </c>
      <c r="E732" s="116">
        <v>572786897</v>
      </c>
      <c r="F732" s="115">
        <v>118494471</v>
      </c>
      <c r="G732" s="3">
        <v>1380299435</v>
      </c>
      <c r="H732" s="114">
        <v>0</v>
      </c>
    </row>
    <row r="733" spans="1:8" ht="12.75">
      <c r="A733" s="49"/>
      <c r="B733" s="113">
        <v>1994</v>
      </c>
      <c r="C733" s="116">
        <v>448122101</v>
      </c>
      <c r="D733" s="116">
        <v>335080149</v>
      </c>
      <c r="E733" s="116">
        <v>598429341</v>
      </c>
      <c r="F733" s="115">
        <v>82023413</v>
      </c>
      <c r="G733" s="3">
        <v>1463655004</v>
      </c>
      <c r="H733" s="114">
        <v>0</v>
      </c>
    </row>
    <row r="734" spans="1:8" ht="12.75">
      <c r="A734" s="49"/>
      <c r="B734" s="113">
        <v>1995</v>
      </c>
      <c r="C734" s="116">
        <v>466569480</v>
      </c>
      <c r="D734" s="116">
        <v>361825176</v>
      </c>
      <c r="E734" s="116">
        <v>618199870</v>
      </c>
      <c r="F734" s="115">
        <v>74926370</v>
      </c>
      <c r="G734" s="3">
        <v>1521520896</v>
      </c>
      <c r="H734" s="114">
        <v>0</v>
      </c>
    </row>
    <row r="735" spans="1:8" ht="12.75">
      <c r="A735" s="49"/>
      <c r="B735" s="113">
        <v>1996</v>
      </c>
      <c r="C735" s="116">
        <v>538241101</v>
      </c>
      <c r="D735" s="116">
        <v>293089887</v>
      </c>
      <c r="E735" s="116">
        <v>896321487</v>
      </c>
      <c r="F735" s="115">
        <v>57549757</v>
      </c>
      <c r="G735" s="3">
        <v>1785202232</v>
      </c>
      <c r="H735" s="114">
        <v>0</v>
      </c>
    </row>
    <row r="736" spans="1:8" ht="12.75">
      <c r="A736" s="49"/>
      <c r="B736" s="113">
        <v>1997</v>
      </c>
      <c r="C736" s="116">
        <v>519625457</v>
      </c>
      <c r="D736" s="116">
        <v>344918051</v>
      </c>
      <c r="E736" s="116">
        <v>929835181</v>
      </c>
      <c r="F736" s="115">
        <v>45809089</v>
      </c>
      <c r="G736" s="3">
        <v>1840187778</v>
      </c>
      <c r="H736" s="114">
        <v>0</v>
      </c>
    </row>
    <row r="737" spans="1:8" ht="12.75">
      <c r="A737" s="49"/>
      <c r="B737" s="113">
        <v>1998</v>
      </c>
      <c r="C737" s="116">
        <v>537069568</v>
      </c>
      <c r="D737" s="116">
        <v>331698352</v>
      </c>
      <c r="E737" s="116">
        <v>1022320045</v>
      </c>
      <c r="F737" s="115">
        <v>41350152</v>
      </c>
      <c r="G737" s="3">
        <v>1932438117</v>
      </c>
      <c r="H737" s="114">
        <v>0</v>
      </c>
    </row>
    <row r="738" spans="1:8" ht="12.75">
      <c r="A738" s="49"/>
      <c r="B738" s="113">
        <v>1999</v>
      </c>
      <c r="C738" s="116">
        <v>710486850</v>
      </c>
      <c r="D738" s="116">
        <v>448838668</v>
      </c>
      <c r="E738" s="116">
        <v>1149140939</v>
      </c>
      <c r="F738" s="115">
        <v>25579174</v>
      </c>
      <c r="G738" s="3">
        <v>2334045631</v>
      </c>
      <c r="H738" s="114">
        <v>0</v>
      </c>
    </row>
    <row r="739" spans="1:8" ht="12.75">
      <c r="A739" s="49"/>
      <c r="B739" s="113">
        <v>2000</v>
      </c>
      <c r="C739" s="116">
        <v>523164041</v>
      </c>
      <c r="D739" s="116">
        <v>485538959</v>
      </c>
      <c r="E739" s="116">
        <v>1283676867</v>
      </c>
      <c r="F739" s="115">
        <v>48591441</v>
      </c>
      <c r="G739" s="3">
        <v>2340971308</v>
      </c>
      <c r="H739" s="114">
        <v>0</v>
      </c>
    </row>
    <row r="740" spans="1:9" ht="12.75">
      <c r="A740" s="49"/>
      <c r="B740" s="113">
        <v>2001</v>
      </c>
      <c r="C740" s="116">
        <v>517566609</v>
      </c>
      <c r="D740" s="116">
        <v>657243561</v>
      </c>
      <c r="E740" s="116">
        <v>1425971566</v>
      </c>
      <c r="F740" s="115">
        <v>38623752</v>
      </c>
      <c r="G740" s="3"/>
      <c r="H740" s="114">
        <v>1772286</v>
      </c>
      <c r="I740" t="s">
        <v>339</v>
      </c>
    </row>
    <row r="741" spans="1:9" ht="12.75">
      <c r="A741" s="49"/>
      <c r="B741" s="113">
        <v>2002</v>
      </c>
      <c r="C741" s="116">
        <v>538503454</v>
      </c>
      <c r="D741" s="116">
        <v>893815012</v>
      </c>
      <c r="E741" s="116">
        <v>1500294415</v>
      </c>
      <c r="F741" s="115">
        <v>29649653</v>
      </c>
      <c r="G741" s="3"/>
      <c r="H741" s="114">
        <v>818982</v>
      </c>
      <c r="I741" t="s">
        <v>339</v>
      </c>
    </row>
    <row r="742" spans="1:8" ht="12.75">
      <c r="A742" s="49"/>
      <c r="C742" s="116"/>
      <c r="D742" s="116"/>
      <c r="E742" s="116"/>
      <c r="F742" s="115"/>
      <c r="H742" s="114"/>
    </row>
    <row r="743" spans="1:8" ht="12.75">
      <c r="A743" s="49" t="s">
        <v>68</v>
      </c>
      <c r="B743" s="113">
        <v>1988</v>
      </c>
      <c r="C743" s="116">
        <v>122626500</v>
      </c>
      <c r="D743" s="116">
        <v>110419005</v>
      </c>
      <c r="E743" s="116">
        <v>93493091</v>
      </c>
      <c r="F743" s="115">
        <v>32147720</v>
      </c>
      <c r="G743" s="3">
        <v>358686316</v>
      </c>
      <c r="H743" s="114">
        <v>0</v>
      </c>
    </row>
    <row r="744" spans="1:8" ht="12.75">
      <c r="A744" s="49"/>
      <c r="B744" s="113">
        <v>1989</v>
      </c>
      <c r="C744" s="116">
        <v>121866023</v>
      </c>
      <c r="D744" s="116">
        <v>103462668</v>
      </c>
      <c r="E744" s="116">
        <v>114573357</v>
      </c>
      <c r="F744" s="115">
        <v>31655100</v>
      </c>
      <c r="G744" s="3">
        <v>371557148</v>
      </c>
      <c r="H744" s="114">
        <v>0</v>
      </c>
    </row>
    <row r="745" spans="1:8" ht="12.75">
      <c r="A745" s="49"/>
      <c r="B745" s="113">
        <v>1990</v>
      </c>
      <c r="C745" s="116">
        <v>125284028</v>
      </c>
      <c r="D745" s="116">
        <v>129964172.8</v>
      </c>
      <c r="E745" s="116">
        <v>121889421</v>
      </c>
      <c r="F745" s="115">
        <v>30348856</v>
      </c>
      <c r="G745" s="3">
        <v>407486477.8</v>
      </c>
      <c r="H745" s="114">
        <v>0</v>
      </c>
    </row>
    <row r="746" spans="1:8" ht="12.75">
      <c r="A746" s="49"/>
      <c r="B746" s="113">
        <v>1991</v>
      </c>
      <c r="C746" s="116">
        <v>140035940</v>
      </c>
      <c r="D746" s="116">
        <v>97458725</v>
      </c>
      <c r="E746" s="116">
        <v>121428543</v>
      </c>
      <c r="F746" s="115">
        <v>46492982</v>
      </c>
      <c r="G746" s="3">
        <v>405416190</v>
      </c>
      <c r="H746" s="114">
        <v>0</v>
      </c>
    </row>
    <row r="747" spans="1:8" ht="12.75">
      <c r="A747" s="49"/>
      <c r="B747" s="113">
        <v>1992</v>
      </c>
      <c r="C747" s="116">
        <v>144127741</v>
      </c>
      <c r="D747" s="116">
        <v>101249948.6</v>
      </c>
      <c r="E747" s="116">
        <v>110744720</v>
      </c>
      <c r="F747" s="115">
        <v>36425854</v>
      </c>
      <c r="G747" s="3">
        <v>392548263.6</v>
      </c>
      <c r="H747" s="114">
        <v>0</v>
      </c>
    </row>
    <row r="748" spans="1:8" ht="12.75">
      <c r="A748" s="49"/>
      <c r="B748" s="113">
        <v>1993</v>
      </c>
      <c r="C748" s="116">
        <v>149477430</v>
      </c>
      <c r="D748" s="116">
        <v>91852476</v>
      </c>
      <c r="E748" s="116">
        <v>100302377</v>
      </c>
      <c r="F748" s="115">
        <v>24211331</v>
      </c>
      <c r="G748" s="3">
        <v>365843614</v>
      </c>
      <c r="H748" s="114">
        <v>0</v>
      </c>
    </row>
    <row r="749" spans="1:8" ht="12.75">
      <c r="A749" s="49"/>
      <c r="B749" s="113">
        <v>1994</v>
      </c>
      <c r="C749" s="116">
        <v>148603072</v>
      </c>
      <c r="D749" s="116">
        <v>120243180</v>
      </c>
      <c r="E749" s="116">
        <v>100735266</v>
      </c>
      <c r="F749" s="115">
        <v>25504706</v>
      </c>
      <c r="G749" s="3">
        <v>395086224</v>
      </c>
      <c r="H749" s="114">
        <v>0</v>
      </c>
    </row>
    <row r="750" spans="1:8" ht="12.75">
      <c r="A750" s="49"/>
      <c r="B750" s="113">
        <v>1995</v>
      </c>
      <c r="C750" s="116">
        <v>156076340</v>
      </c>
      <c r="D750" s="116">
        <v>130970112</v>
      </c>
      <c r="E750" s="116">
        <v>103963046</v>
      </c>
      <c r="F750" s="115">
        <v>26580328</v>
      </c>
      <c r="G750" s="3">
        <v>417589826</v>
      </c>
      <c r="H750" s="114">
        <v>0</v>
      </c>
    </row>
    <row r="751" spans="1:8" ht="12.75">
      <c r="A751" s="49"/>
      <c r="B751" s="113">
        <v>1996</v>
      </c>
      <c r="C751" s="116">
        <v>157634026</v>
      </c>
      <c r="D751" s="116">
        <v>107804469</v>
      </c>
      <c r="E751" s="116">
        <v>125040436</v>
      </c>
      <c r="F751" s="115">
        <v>5126379</v>
      </c>
      <c r="G751" s="3">
        <v>395605310</v>
      </c>
      <c r="H751" s="114">
        <v>0</v>
      </c>
    </row>
    <row r="752" spans="1:8" ht="12.75">
      <c r="A752" s="49"/>
      <c r="B752" s="113">
        <v>1997</v>
      </c>
      <c r="C752" s="116">
        <v>185895076</v>
      </c>
      <c r="D752" s="116">
        <v>134030611</v>
      </c>
      <c r="E752" s="116">
        <v>136455905</v>
      </c>
      <c r="F752" s="115">
        <v>19201038</v>
      </c>
      <c r="G752" s="3">
        <v>475582630</v>
      </c>
      <c r="H752" s="114">
        <v>0</v>
      </c>
    </row>
    <row r="753" spans="1:8" ht="12.75">
      <c r="A753" s="49"/>
      <c r="B753" s="113">
        <v>1998</v>
      </c>
      <c r="C753" s="116">
        <v>203025510</v>
      </c>
      <c r="D753" s="116">
        <v>147820152</v>
      </c>
      <c r="E753" s="116">
        <v>145892884</v>
      </c>
      <c r="F753" s="115">
        <v>35091296</v>
      </c>
      <c r="G753" s="3">
        <v>531829842</v>
      </c>
      <c r="H753" s="114">
        <v>0</v>
      </c>
    </row>
    <row r="754" spans="1:8" ht="12.75">
      <c r="A754" s="49"/>
      <c r="B754" s="113">
        <v>1999</v>
      </c>
      <c r="C754" s="116">
        <v>172802446</v>
      </c>
      <c r="D754" s="116">
        <v>157281818</v>
      </c>
      <c r="E754" s="116">
        <v>162721759</v>
      </c>
      <c r="F754" s="115">
        <v>20633887</v>
      </c>
      <c r="G754" s="3">
        <v>513439910</v>
      </c>
      <c r="H754" s="114">
        <v>0</v>
      </c>
    </row>
    <row r="755" spans="1:8" ht="12.75">
      <c r="A755" s="49"/>
      <c r="B755" s="113">
        <v>2000</v>
      </c>
      <c r="C755" s="116">
        <v>157480327</v>
      </c>
      <c r="D755" s="116">
        <v>167531791</v>
      </c>
      <c r="E755" s="116">
        <v>176952104</v>
      </c>
      <c r="F755" s="115">
        <v>14182348</v>
      </c>
      <c r="G755" s="3">
        <v>516146570</v>
      </c>
      <c r="H755" s="114">
        <v>0</v>
      </c>
    </row>
    <row r="756" spans="1:8" ht="12.75">
      <c r="A756" s="49"/>
      <c r="B756" s="113">
        <v>2001</v>
      </c>
      <c r="C756" s="116">
        <v>163055866</v>
      </c>
      <c r="D756" s="116">
        <v>208920556</v>
      </c>
      <c r="E756" s="116">
        <v>180145681</v>
      </c>
      <c r="F756" s="115">
        <v>26300720</v>
      </c>
      <c r="G756" s="3"/>
      <c r="H756" s="114">
        <v>0</v>
      </c>
    </row>
    <row r="757" spans="1:8" ht="12.75">
      <c r="A757" s="49"/>
      <c r="B757" s="113">
        <v>2002</v>
      </c>
      <c r="C757" s="116">
        <v>170834571</v>
      </c>
      <c r="D757" s="116">
        <v>283646412</v>
      </c>
      <c r="E757" s="116">
        <v>191392830</v>
      </c>
      <c r="F757" s="115">
        <v>8116588</v>
      </c>
      <c r="G757" s="3"/>
      <c r="H757" s="114"/>
    </row>
    <row r="758" spans="1:8" ht="12.75">
      <c r="A758" s="49"/>
      <c r="C758" s="116"/>
      <c r="D758" s="116"/>
      <c r="E758" s="116"/>
      <c r="F758" s="115"/>
      <c r="H758" s="114"/>
    </row>
    <row r="759" spans="1:8" ht="12.75">
      <c r="A759" s="49" t="s">
        <v>69</v>
      </c>
      <c r="B759" s="113">
        <v>1988</v>
      </c>
      <c r="C759" s="116">
        <v>1501089283</v>
      </c>
      <c r="D759" s="116">
        <v>910923198</v>
      </c>
      <c r="E759" s="116">
        <v>2363356212</v>
      </c>
      <c r="F759" s="115">
        <v>0</v>
      </c>
      <c r="G759" s="3">
        <v>4775368693</v>
      </c>
      <c r="H759" s="114">
        <v>0</v>
      </c>
    </row>
    <row r="760" spans="1:8" ht="12.75">
      <c r="A760" s="49"/>
      <c r="B760" s="113">
        <v>1989</v>
      </c>
      <c r="C760" s="116">
        <v>1543941404</v>
      </c>
      <c r="D760" s="116">
        <v>1049042899</v>
      </c>
      <c r="E760" s="116">
        <v>2657188303</v>
      </c>
      <c r="F760" s="115">
        <v>0</v>
      </c>
      <c r="G760" s="3">
        <v>5250172606</v>
      </c>
      <c r="H760" s="114">
        <v>0</v>
      </c>
    </row>
    <row r="761" spans="1:8" ht="12.75">
      <c r="A761" s="49"/>
      <c r="B761" s="113">
        <v>1990</v>
      </c>
      <c r="C761" s="116">
        <v>1660561706</v>
      </c>
      <c r="D761" s="116">
        <v>1103217804.12</v>
      </c>
      <c r="E761" s="116">
        <v>2128224081</v>
      </c>
      <c r="F761" s="115">
        <v>0</v>
      </c>
      <c r="G761" s="3">
        <v>4892003591.12</v>
      </c>
      <c r="H761" s="114">
        <v>0</v>
      </c>
    </row>
    <row r="762" spans="1:8" ht="12.75">
      <c r="A762" s="49"/>
      <c r="B762" s="113">
        <v>1991</v>
      </c>
      <c r="C762" s="116">
        <v>1729816670</v>
      </c>
      <c r="D762" s="116">
        <v>945263271</v>
      </c>
      <c r="E762" s="116">
        <v>2250538034</v>
      </c>
      <c r="F762" s="115">
        <v>0</v>
      </c>
      <c r="G762" s="3">
        <v>4925617975</v>
      </c>
      <c r="H762" s="114">
        <v>0</v>
      </c>
    </row>
    <row r="763" spans="1:8" ht="12.75">
      <c r="A763" s="49"/>
      <c r="B763" s="113">
        <v>1992</v>
      </c>
      <c r="C763" s="116">
        <v>1889473142</v>
      </c>
      <c r="D763" s="116">
        <v>1257251933.56</v>
      </c>
      <c r="E763" s="116">
        <v>2348996620</v>
      </c>
      <c r="F763" s="115">
        <v>0</v>
      </c>
      <c r="G763" s="3">
        <v>5495721695.559999</v>
      </c>
      <c r="H763" s="114">
        <v>0</v>
      </c>
    </row>
    <row r="764" spans="1:8" ht="12.75">
      <c r="A764" s="49"/>
      <c r="B764" s="113">
        <v>1993</v>
      </c>
      <c r="C764" s="116">
        <v>1907656659</v>
      </c>
      <c r="D764" s="116">
        <v>1126828951</v>
      </c>
      <c r="E764" s="116">
        <v>2519918117</v>
      </c>
      <c r="F764" s="115">
        <v>0</v>
      </c>
      <c r="G764" s="3">
        <v>5554403727</v>
      </c>
      <c r="H764" s="114">
        <v>0</v>
      </c>
    </row>
    <row r="765" spans="1:8" ht="12.75">
      <c r="A765" s="49"/>
      <c r="B765" s="113">
        <v>1994</v>
      </c>
      <c r="C765" s="116">
        <v>2049832358</v>
      </c>
      <c r="D765" s="116">
        <v>1532486706</v>
      </c>
      <c r="E765" s="116">
        <v>2520943348</v>
      </c>
      <c r="F765" s="115">
        <v>0</v>
      </c>
      <c r="G765" s="3">
        <v>6103262412</v>
      </c>
      <c r="H765" s="114">
        <v>0</v>
      </c>
    </row>
    <row r="766" spans="1:8" ht="12.75">
      <c r="A766" s="49"/>
      <c r="B766" s="113">
        <v>1995</v>
      </c>
      <c r="C766" s="116">
        <v>2190692461</v>
      </c>
      <c r="D766" s="116">
        <v>1400792149</v>
      </c>
      <c r="E766" s="116">
        <v>2639522810</v>
      </c>
      <c r="F766" s="115">
        <v>0</v>
      </c>
      <c r="G766" s="3">
        <v>6231007420</v>
      </c>
      <c r="H766" s="114">
        <v>0</v>
      </c>
    </row>
    <row r="767" spans="1:8" ht="12.75">
      <c r="A767" s="49"/>
      <c r="B767" s="113">
        <v>1996</v>
      </c>
      <c r="C767" s="116">
        <v>2227159561</v>
      </c>
      <c r="D767" s="116">
        <v>1192305410</v>
      </c>
      <c r="E767" s="116">
        <v>2690850982</v>
      </c>
      <c r="F767" s="115">
        <v>0</v>
      </c>
      <c r="G767" s="3">
        <v>6110315953</v>
      </c>
      <c r="H767" s="114">
        <v>0</v>
      </c>
    </row>
    <row r="768" spans="1:8" ht="12.75">
      <c r="A768" s="49"/>
      <c r="B768" s="113">
        <v>1997</v>
      </c>
      <c r="C768" s="116">
        <v>2183619207</v>
      </c>
      <c r="D768" s="116">
        <v>1364423874</v>
      </c>
      <c r="E768" s="116">
        <v>2716987365</v>
      </c>
      <c r="F768" s="115">
        <v>0</v>
      </c>
      <c r="G768" s="3">
        <v>6265030446</v>
      </c>
      <c r="H768" s="114">
        <v>0</v>
      </c>
    </row>
    <row r="769" spans="1:8" ht="12.75">
      <c r="A769" s="49"/>
      <c r="B769" s="113">
        <v>1998</v>
      </c>
      <c r="C769" s="116">
        <v>2343446115</v>
      </c>
      <c r="D769" s="116">
        <v>1408582622</v>
      </c>
      <c r="E769" s="116">
        <v>2828357943</v>
      </c>
      <c r="F769" s="115">
        <v>0</v>
      </c>
      <c r="G769" s="3">
        <v>6580386680</v>
      </c>
      <c r="H769" s="114">
        <v>0</v>
      </c>
    </row>
    <row r="770" spans="1:8" ht="12.75">
      <c r="A770" s="49"/>
      <c r="B770" s="113">
        <v>1999</v>
      </c>
      <c r="C770" s="116">
        <v>2290594933</v>
      </c>
      <c r="D770" s="116">
        <v>2028097258</v>
      </c>
      <c r="E770" s="116">
        <v>3086655463</v>
      </c>
      <c r="F770" s="115">
        <v>0</v>
      </c>
      <c r="G770" s="3">
        <v>7405347654</v>
      </c>
      <c r="H770" s="114">
        <v>0</v>
      </c>
    </row>
    <row r="771" spans="1:8" ht="12.75">
      <c r="A771" s="49"/>
      <c r="B771" s="113">
        <v>2000</v>
      </c>
      <c r="C771" s="116">
        <v>2495479386</v>
      </c>
      <c r="D771" s="116">
        <v>2090547968</v>
      </c>
      <c r="E771" s="116">
        <v>3622895043</v>
      </c>
      <c r="F771" s="115">
        <v>0</v>
      </c>
      <c r="G771" s="3">
        <v>8208922397</v>
      </c>
      <c r="H771" s="114">
        <v>0</v>
      </c>
    </row>
    <row r="772" spans="1:8" ht="12.75">
      <c r="A772" s="49"/>
      <c r="B772" s="113">
        <v>2001</v>
      </c>
      <c r="C772" s="116">
        <v>2395872565</v>
      </c>
      <c r="D772" s="116">
        <v>2486863710</v>
      </c>
      <c r="E772" s="116">
        <v>3788332286</v>
      </c>
      <c r="F772" s="115">
        <v>0</v>
      </c>
      <c r="G772" s="3"/>
      <c r="H772" s="114">
        <v>0</v>
      </c>
    </row>
    <row r="773" spans="1:8" ht="12.75">
      <c r="A773" s="49"/>
      <c r="B773" s="113">
        <v>2002</v>
      </c>
      <c r="C773" s="116">
        <v>2422101179</v>
      </c>
      <c r="D773" s="116">
        <v>3299077415</v>
      </c>
      <c r="E773" s="116">
        <v>4625861868</v>
      </c>
      <c r="F773" s="115">
        <v>0</v>
      </c>
      <c r="G773" s="3"/>
      <c r="H773" s="114"/>
    </row>
    <row r="774" spans="1:8" ht="12.75">
      <c r="A774" s="49"/>
      <c r="C774" s="116"/>
      <c r="D774" s="116"/>
      <c r="E774" s="116"/>
      <c r="F774" s="115"/>
      <c r="H774" s="114"/>
    </row>
    <row r="775" spans="1:8" ht="12.75">
      <c r="A775" s="49" t="s">
        <v>70</v>
      </c>
      <c r="B775" s="113">
        <v>1988</v>
      </c>
      <c r="C775" s="116">
        <v>840791631</v>
      </c>
      <c r="D775" s="116">
        <v>1043673472</v>
      </c>
      <c r="E775" s="116">
        <v>591169771</v>
      </c>
      <c r="F775" s="115">
        <v>437364236</v>
      </c>
      <c r="G775" s="3">
        <v>2912999110</v>
      </c>
      <c r="H775" s="114">
        <v>0</v>
      </c>
    </row>
    <row r="776" spans="1:8" ht="12.75">
      <c r="A776" s="49"/>
      <c r="B776" s="113">
        <v>1989</v>
      </c>
      <c r="C776" s="116">
        <v>807137955</v>
      </c>
      <c r="D776" s="116">
        <v>1210734505</v>
      </c>
      <c r="E776" s="116">
        <v>640054085</v>
      </c>
      <c r="F776" s="115">
        <v>488580358</v>
      </c>
      <c r="G776" s="3">
        <v>3146506903</v>
      </c>
      <c r="H776" s="114">
        <v>0</v>
      </c>
    </row>
    <row r="777" spans="1:8" ht="12.75">
      <c r="A777" s="49"/>
      <c r="B777" s="113">
        <v>1990</v>
      </c>
      <c r="C777" s="116">
        <v>894491367</v>
      </c>
      <c r="D777" s="116">
        <v>1237761805.32</v>
      </c>
      <c r="E777" s="116">
        <v>698740449</v>
      </c>
      <c r="F777" s="115">
        <v>521619599</v>
      </c>
      <c r="G777" s="3">
        <v>3352613220.3199997</v>
      </c>
      <c r="H777" s="114">
        <v>0</v>
      </c>
    </row>
    <row r="778" spans="1:8" ht="12.75">
      <c r="A778" s="49"/>
      <c r="B778" s="113">
        <v>1991</v>
      </c>
      <c r="C778" s="116">
        <v>942705118</v>
      </c>
      <c r="D778" s="116">
        <v>1153819584</v>
      </c>
      <c r="E778" s="116">
        <v>779175455</v>
      </c>
      <c r="F778" s="115">
        <v>668575581</v>
      </c>
      <c r="G778" s="3">
        <v>3544275738</v>
      </c>
      <c r="H778" s="114">
        <v>0</v>
      </c>
    </row>
    <row r="779" spans="1:8" ht="12.75">
      <c r="A779" s="49"/>
      <c r="B779" s="113">
        <v>1992</v>
      </c>
      <c r="C779" s="116">
        <v>978983875</v>
      </c>
      <c r="D779" s="116">
        <v>1242921039.64</v>
      </c>
      <c r="E779" s="116">
        <v>794668027</v>
      </c>
      <c r="F779" s="115">
        <v>622392323</v>
      </c>
      <c r="G779" s="3">
        <v>3638965264.6400003</v>
      </c>
      <c r="H779" s="114">
        <v>0</v>
      </c>
    </row>
    <row r="780" spans="1:8" ht="12.75">
      <c r="A780" s="49"/>
      <c r="B780" s="113">
        <v>1993</v>
      </c>
      <c r="C780" s="116">
        <v>1043427820</v>
      </c>
      <c r="D780" s="116">
        <v>1103729433</v>
      </c>
      <c r="E780" s="116">
        <v>858202022</v>
      </c>
      <c r="F780" s="115">
        <v>691524499</v>
      </c>
      <c r="G780" s="3">
        <v>3696883774</v>
      </c>
      <c r="H780" s="114">
        <v>0</v>
      </c>
    </row>
    <row r="781" spans="1:8" ht="12.75">
      <c r="A781" s="49"/>
      <c r="B781" s="113">
        <v>1994</v>
      </c>
      <c r="C781" s="116">
        <v>1124669859</v>
      </c>
      <c r="D781" s="116">
        <v>1422941443</v>
      </c>
      <c r="E781" s="116">
        <v>902566719</v>
      </c>
      <c r="F781" s="115">
        <v>459774576</v>
      </c>
      <c r="G781" s="3">
        <v>3909952597</v>
      </c>
      <c r="H781" s="114">
        <v>0</v>
      </c>
    </row>
    <row r="782" spans="1:8" ht="12.75">
      <c r="A782" s="49"/>
      <c r="B782" s="113">
        <v>1995</v>
      </c>
      <c r="C782" s="116">
        <v>1162485889</v>
      </c>
      <c r="D782" s="116">
        <v>1463600440</v>
      </c>
      <c r="E782" s="116">
        <v>864885764</v>
      </c>
      <c r="F782" s="115">
        <v>493225941</v>
      </c>
      <c r="G782" s="3">
        <v>3984198034</v>
      </c>
      <c r="H782" s="114">
        <v>0</v>
      </c>
    </row>
    <row r="783" spans="1:8" ht="12.75">
      <c r="A783" s="49"/>
      <c r="B783" s="113">
        <v>1996</v>
      </c>
      <c r="C783" s="116">
        <v>1236711432</v>
      </c>
      <c r="D783" s="116">
        <v>1266424365</v>
      </c>
      <c r="E783" s="116">
        <v>905247281</v>
      </c>
      <c r="F783" s="115">
        <v>369674707</v>
      </c>
      <c r="G783" s="3">
        <v>3778057785</v>
      </c>
      <c r="H783" s="114">
        <v>0</v>
      </c>
    </row>
    <row r="784" spans="1:8" ht="12.75">
      <c r="A784" s="49"/>
      <c r="B784" s="113">
        <v>1997</v>
      </c>
      <c r="C784" s="116">
        <v>1242837207</v>
      </c>
      <c r="D784" s="116">
        <v>1251259432</v>
      </c>
      <c r="E784" s="116">
        <v>909853333</v>
      </c>
      <c r="F784" s="115">
        <v>605162364</v>
      </c>
      <c r="G784" s="3">
        <v>4009112336</v>
      </c>
      <c r="H784" s="114">
        <v>0</v>
      </c>
    </row>
    <row r="785" spans="1:8" ht="12.75">
      <c r="A785" s="49"/>
      <c r="B785" s="113">
        <v>1998</v>
      </c>
      <c r="C785" s="116">
        <v>1232207831</v>
      </c>
      <c r="D785" s="116">
        <v>1363392378</v>
      </c>
      <c r="E785" s="116">
        <v>958797014</v>
      </c>
      <c r="F785" s="115">
        <v>527811650</v>
      </c>
      <c r="G785" s="3">
        <v>4082208873</v>
      </c>
      <c r="H785" s="114">
        <v>0</v>
      </c>
    </row>
    <row r="786" spans="1:8" ht="12.75">
      <c r="A786" s="49"/>
      <c r="B786" s="113">
        <v>1999</v>
      </c>
      <c r="C786" s="116">
        <v>1271654835</v>
      </c>
      <c r="D786" s="116">
        <v>2316038643</v>
      </c>
      <c r="E786" s="116">
        <v>1100946533</v>
      </c>
      <c r="F786" s="115">
        <v>455794281</v>
      </c>
      <c r="G786" s="3">
        <v>5144434292</v>
      </c>
      <c r="H786" s="114">
        <v>0</v>
      </c>
    </row>
    <row r="787" spans="1:8" ht="12.75">
      <c r="A787" s="49"/>
      <c r="B787" s="113">
        <v>2000</v>
      </c>
      <c r="C787" s="116">
        <v>1399369958</v>
      </c>
      <c r="D787" s="116">
        <v>1872146199</v>
      </c>
      <c r="E787" s="116">
        <v>1106871192</v>
      </c>
      <c r="F787" s="115">
        <v>395949555</v>
      </c>
      <c r="G787" s="3">
        <v>4774336904</v>
      </c>
      <c r="H787" s="114">
        <v>0</v>
      </c>
    </row>
    <row r="788" spans="1:9" ht="12.75">
      <c r="A788" s="49"/>
      <c r="B788" s="113">
        <v>2001</v>
      </c>
      <c r="C788" s="116">
        <v>1371867485</v>
      </c>
      <c r="D788" s="122">
        <v>2318848681</v>
      </c>
      <c r="E788" s="116">
        <v>1215145558</v>
      </c>
      <c r="F788" s="115">
        <v>246709902</v>
      </c>
      <c r="G788" s="3"/>
      <c r="H788" s="114">
        <v>23723945</v>
      </c>
      <c r="I788" t="s">
        <v>339</v>
      </c>
    </row>
    <row r="789" spans="1:9" ht="12.75">
      <c r="A789" s="49"/>
      <c r="B789" s="113">
        <v>2002</v>
      </c>
      <c r="C789" s="116">
        <v>1527129090</v>
      </c>
      <c r="D789" s="116">
        <v>3062591423</v>
      </c>
      <c r="E789" s="116">
        <v>1289837101</v>
      </c>
      <c r="F789" s="115">
        <v>134508901</v>
      </c>
      <c r="G789" s="3"/>
      <c r="H789" s="114">
        <v>30730343</v>
      </c>
      <c r="I789" t="s">
        <v>339</v>
      </c>
    </row>
    <row r="790" spans="1:8" ht="12.75">
      <c r="A790" s="49"/>
      <c r="C790" s="116"/>
      <c r="D790" s="116"/>
      <c r="E790" s="116"/>
      <c r="F790" s="115"/>
      <c r="H790" s="114"/>
    </row>
    <row r="791" spans="1:8" ht="12.75">
      <c r="A791" s="49" t="s">
        <v>71</v>
      </c>
      <c r="B791" s="113">
        <v>1988</v>
      </c>
      <c r="C791" s="116">
        <v>319827097</v>
      </c>
      <c r="D791" s="116">
        <v>211836963</v>
      </c>
      <c r="E791" s="116">
        <v>350969222</v>
      </c>
      <c r="F791" s="115">
        <v>0</v>
      </c>
      <c r="G791" s="3">
        <v>882633282</v>
      </c>
      <c r="H791" s="114">
        <v>0</v>
      </c>
    </row>
    <row r="792" spans="1:8" ht="12.75">
      <c r="A792" s="49"/>
      <c r="B792" s="113">
        <v>1989</v>
      </c>
      <c r="C792" s="116">
        <v>321654307</v>
      </c>
      <c r="D792" s="116">
        <v>219131663</v>
      </c>
      <c r="E792" s="116">
        <v>371883149</v>
      </c>
      <c r="F792" s="115">
        <v>0</v>
      </c>
      <c r="G792" s="3">
        <v>912669119</v>
      </c>
      <c r="H792" s="114">
        <v>0</v>
      </c>
    </row>
    <row r="793" spans="1:8" ht="12.75">
      <c r="A793" s="49"/>
      <c r="B793" s="113">
        <v>1990</v>
      </c>
      <c r="C793" s="116">
        <v>325388423</v>
      </c>
      <c r="D793" s="116">
        <v>219521543.72</v>
      </c>
      <c r="E793" s="116">
        <v>456136849</v>
      </c>
      <c r="F793" s="115">
        <v>0</v>
      </c>
      <c r="G793" s="3">
        <v>1001046815.72</v>
      </c>
      <c r="H793" s="114">
        <v>0</v>
      </c>
    </row>
    <row r="794" spans="1:8" ht="12.75">
      <c r="A794" s="49"/>
      <c r="B794" s="113">
        <v>1991</v>
      </c>
      <c r="C794" s="116">
        <v>368245037</v>
      </c>
      <c r="D794" s="116">
        <v>210735750</v>
      </c>
      <c r="E794" s="116">
        <v>502025018</v>
      </c>
      <c r="F794" s="115">
        <v>0</v>
      </c>
      <c r="G794" s="3">
        <v>1081005805</v>
      </c>
      <c r="H794" s="114">
        <v>0</v>
      </c>
    </row>
    <row r="795" spans="1:8" ht="12.75">
      <c r="A795" s="49"/>
      <c r="B795" s="113">
        <v>1992</v>
      </c>
      <c r="C795" s="116">
        <v>376679927</v>
      </c>
      <c r="D795" s="116">
        <v>242273021.44</v>
      </c>
      <c r="E795" s="116">
        <v>512768938</v>
      </c>
      <c r="F795" s="115">
        <v>0</v>
      </c>
      <c r="G795" s="3">
        <v>1131721886.44</v>
      </c>
      <c r="H795" s="114">
        <v>0</v>
      </c>
    </row>
    <row r="796" spans="1:8" ht="12.75">
      <c r="A796" s="49"/>
      <c r="B796" s="113">
        <v>1993</v>
      </c>
      <c r="C796" s="116">
        <v>385572008</v>
      </c>
      <c r="D796" s="116">
        <v>213513375</v>
      </c>
      <c r="E796" s="116">
        <v>532791316</v>
      </c>
      <c r="F796" s="115">
        <v>37437552</v>
      </c>
      <c r="G796" s="3">
        <v>1169314251</v>
      </c>
      <c r="H796" s="114">
        <v>0</v>
      </c>
    </row>
    <row r="797" spans="1:8" ht="12.75">
      <c r="A797" s="49"/>
      <c r="B797" s="113">
        <v>1994</v>
      </c>
      <c r="C797" s="116">
        <v>401468979</v>
      </c>
      <c r="D797" s="116">
        <v>296839571</v>
      </c>
      <c r="E797" s="116">
        <v>536393798</v>
      </c>
      <c r="F797" s="115">
        <v>7407963</v>
      </c>
      <c r="G797" s="3">
        <v>1242110311</v>
      </c>
      <c r="H797" s="114">
        <v>0</v>
      </c>
    </row>
    <row r="798" spans="1:8" ht="12.75">
      <c r="A798" s="49"/>
      <c r="B798" s="113">
        <v>1995</v>
      </c>
      <c r="C798" s="116">
        <v>432912350</v>
      </c>
      <c r="D798" s="116">
        <v>336766379</v>
      </c>
      <c r="E798" s="116">
        <v>534013201</v>
      </c>
      <c r="F798" s="115">
        <v>47207038</v>
      </c>
      <c r="G798" s="3">
        <v>1350898968</v>
      </c>
      <c r="H798" s="114">
        <v>0</v>
      </c>
    </row>
    <row r="799" spans="1:8" ht="12.75">
      <c r="A799" s="49"/>
      <c r="B799" s="113">
        <v>1996</v>
      </c>
      <c r="C799" s="116">
        <v>406121463</v>
      </c>
      <c r="D799" s="116">
        <v>268629892</v>
      </c>
      <c r="E799" s="116">
        <v>565547539</v>
      </c>
      <c r="F799" s="115">
        <v>24256408</v>
      </c>
      <c r="G799" s="3">
        <v>1264555302</v>
      </c>
      <c r="H799" s="114">
        <v>0</v>
      </c>
    </row>
    <row r="800" spans="1:8" ht="12.75">
      <c r="A800" s="49"/>
      <c r="B800" s="113">
        <v>1997</v>
      </c>
      <c r="C800" s="116">
        <v>450394807</v>
      </c>
      <c r="D800" s="116">
        <v>247316630</v>
      </c>
      <c r="E800" s="116">
        <v>574590966</v>
      </c>
      <c r="F800" s="115">
        <v>24959051</v>
      </c>
      <c r="G800" s="3">
        <v>1297261454</v>
      </c>
      <c r="H800" s="114">
        <v>0</v>
      </c>
    </row>
    <row r="801" spans="1:8" ht="12.75">
      <c r="A801" s="49"/>
      <c r="B801" s="113">
        <v>1998</v>
      </c>
      <c r="C801" s="116">
        <v>425880377</v>
      </c>
      <c r="D801" s="116">
        <v>234904435</v>
      </c>
      <c r="E801" s="116">
        <v>598353464</v>
      </c>
      <c r="F801" s="115">
        <v>39620560</v>
      </c>
      <c r="G801" s="3">
        <v>1298758836</v>
      </c>
      <c r="H801" s="114">
        <v>0</v>
      </c>
    </row>
    <row r="802" spans="1:8" ht="12.75">
      <c r="A802" s="49"/>
      <c r="B802" s="113">
        <v>1999</v>
      </c>
      <c r="C802" s="116">
        <v>439607030</v>
      </c>
      <c r="D802" s="116">
        <v>358157424</v>
      </c>
      <c r="E802" s="116">
        <v>632570244</v>
      </c>
      <c r="F802" s="115">
        <v>24780900</v>
      </c>
      <c r="G802" s="3">
        <v>1455115598</v>
      </c>
      <c r="H802" s="114">
        <v>0</v>
      </c>
    </row>
    <row r="803" spans="1:8" ht="12.75">
      <c r="A803" s="49"/>
      <c r="B803" s="113">
        <v>2000</v>
      </c>
      <c r="C803" s="116">
        <v>421738324</v>
      </c>
      <c r="D803" s="116">
        <v>465418152</v>
      </c>
      <c r="E803" s="116">
        <v>769156991</v>
      </c>
      <c r="F803" s="115">
        <v>48703323</v>
      </c>
      <c r="G803" s="3">
        <v>1705016790</v>
      </c>
      <c r="H803" s="114">
        <v>0</v>
      </c>
    </row>
    <row r="804" spans="1:8" ht="12.75">
      <c r="A804" s="49"/>
      <c r="B804" s="113">
        <v>2001</v>
      </c>
      <c r="C804" s="116">
        <v>443160277</v>
      </c>
      <c r="D804" s="116">
        <v>551473481</v>
      </c>
      <c r="E804" s="116">
        <v>715831125</v>
      </c>
      <c r="F804" s="115">
        <v>37221022</v>
      </c>
      <c r="G804" s="3"/>
      <c r="H804" s="114">
        <v>0</v>
      </c>
    </row>
    <row r="805" spans="1:8" ht="12.75">
      <c r="A805" s="49"/>
      <c r="B805" s="113">
        <v>2002</v>
      </c>
      <c r="C805" s="116">
        <v>457602656</v>
      </c>
      <c r="D805" s="116">
        <v>736784338</v>
      </c>
      <c r="E805" s="116">
        <v>747998515</v>
      </c>
      <c r="F805" s="115">
        <v>50596014</v>
      </c>
      <c r="G805" s="3"/>
      <c r="H805" s="114"/>
    </row>
    <row r="806" spans="1:8" ht="12.75">
      <c r="A806" s="49"/>
      <c r="C806" s="116"/>
      <c r="D806" s="116"/>
      <c r="E806" s="116"/>
      <c r="F806" s="115"/>
      <c r="H806" s="114"/>
    </row>
    <row r="807" spans="1:8" ht="12.75">
      <c r="A807" s="49" t="s">
        <v>72</v>
      </c>
      <c r="B807" s="113">
        <v>1988</v>
      </c>
      <c r="C807" s="116">
        <v>983454251</v>
      </c>
      <c r="D807" s="116">
        <v>1187279276</v>
      </c>
      <c r="E807" s="116">
        <v>1120812622</v>
      </c>
      <c r="F807" s="115">
        <v>0</v>
      </c>
      <c r="G807" s="3">
        <v>3291546149</v>
      </c>
      <c r="H807" s="114">
        <v>0</v>
      </c>
    </row>
    <row r="808" spans="1:8" ht="12.75">
      <c r="A808" s="49"/>
      <c r="B808" s="113">
        <v>1989</v>
      </c>
      <c r="C808" s="116">
        <v>939877756</v>
      </c>
      <c r="D808" s="116">
        <v>1340779418</v>
      </c>
      <c r="E808" s="116">
        <v>1246550050</v>
      </c>
      <c r="F808" s="115">
        <v>0</v>
      </c>
      <c r="G808" s="3">
        <v>3527207224</v>
      </c>
      <c r="H808" s="114">
        <v>0</v>
      </c>
    </row>
    <row r="809" spans="1:8" ht="12.75">
      <c r="A809" s="49"/>
      <c r="B809" s="113">
        <v>1990</v>
      </c>
      <c r="C809" s="116">
        <v>982868253</v>
      </c>
      <c r="D809" s="116">
        <v>1455954371.16</v>
      </c>
      <c r="E809" s="116">
        <v>1381928234</v>
      </c>
      <c r="F809" s="115">
        <v>0</v>
      </c>
      <c r="G809" s="3">
        <v>3820750858.16</v>
      </c>
      <c r="H809" s="114">
        <v>0</v>
      </c>
    </row>
    <row r="810" spans="1:8" ht="12.75">
      <c r="A810" s="49"/>
      <c r="B810" s="113">
        <v>1991</v>
      </c>
      <c r="C810" s="116">
        <v>1076399245</v>
      </c>
      <c r="D810" s="116">
        <v>1357274758</v>
      </c>
      <c r="E810" s="116">
        <v>1469942227</v>
      </c>
      <c r="F810" s="115">
        <v>0</v>
      </c>
      <c r="G810" s="3">
        <v>3903616230</v>
      </c>
      <c r="H810" s="114">
        <v>0</v>
      </c>
    </row>
    <row r="811" spans="1:8" ht="12.75">
      <c r="A811" s="49"/>
      <c r="B811" s="113">
        <v>1992</v>
      </c>
      <c r="C811" s="116">
        <v>1135747271</v>
      </c>
      <c r="D811" s="116">
        <v>1301215746.56</v>
      </c>
      <c r="E811" s="116">
        <v>1571640097</v>
      </c>
      <c r="F811" s="115">
        <v>0</v>
      </c>
      <c r="G811" s="3">
        <v>4008603114.56</v>
      </c>
      <c r="H811" s="114">
        <v>0</v>
      </c>
    </row>
    <row r="812" spans="1:8" ht="12.75">
      <c r="A812" s="49"/>
      <c r="B812" s="113">
        <v>1993</v>
      </c>
      <c r="C812" s="116">
        <v>1202592049</v>
      </c>
      <c r="D812" s="116">
        <v>1112059894</v>
      </c>
      <c r="E812" s="116">
        <v>1686502690</v>
      </c>
      <c r="F812" s="115">
        <v>0</v>
      </c>
      <c r="G812" s="3">
        <v>4001154633</v>
      </c>
      <c r="H812" s="114">
        <v>0</v>
      </c>
    </row>
    <row r="813" spans="1:8" ht="12.75">
      <c r="A813" s="49"/>
      <c r="B813" s="113">
        <v>1994</v>
      </c>
      <c r="C813" s="116">
        <v>1268795868</v>
      </c>
      <c r="D813" s="116">
        <v>1319815450</v>
      </c>
      <c r="E813" s="116">
        <v>1745011167</v>
      </c>
      <c r="F813" s="115">
        <v>0</v>
      </c>
      <c r="G813" s="3">
        <v>4333622485</v>
      </c>
      <c r="H813" s="114">
        <v>0</v>
      </c>
    </row>
    <row r="814" spans="1:8" ht="12.75">
      <c r="A814" s="49"/>
      <c r="B814" s="113">
        <v>1995</v>
      </c>
      <c r="C814" s="116">
        <v>1377155879</v>
      </c>
      <c r="D814" s="116">
        <v>1530405980</v>
      </c>
      <c r="E814" s="116">
        <v>1767044880</v>
      </c>
      <c r="F814" s="115">
        <v>0</v>
      </c>
      <c r="G814" s="3">
        <v>4674606739</v>
      </c>
      <c r="H814" s="114">
        <v>0</v>
      </c>
    </row>
    <row r="815" spans="1:8" ht="12.75">
      <c r="A815" s="49"/>
      <c r="B815" s="113">
        <v>1996</v>
      </c>
      <c r="C815" s="116">
        <v>1388187363</v>
      </c>
      <c r="D815" s="116">
        <v>1123817700</v>
      </c>
      <c r="E815" s="116">
        <v>2117462093</v>
      </c>
      <c r="F815" s="115">
        <v>0</v>
      </c>
      <c r="G815" s="3">
        <v>4629467156</v>
      </c>
      <c r="H815" s="114">
        <v>0</v>
      </c>
    </row>
    <row r="816" spans="1:8" ht="12.75">
      <c r="A816" s="49"/>
      <c r="B816" s="113">
        <v>1997</v>
      </c>
      <c r="C816" s="116">
        <v>1330673454</v>
      </c>
      <c r="D816" s="116">
        <v>1296128142</v>
      </c>
      <c r="E816" s="116">
        <v>1966606840</v>
      </c>
      <c r="F816" s="115">
        <v>0</v>
      </c>
      <c r="G816" s="3">
        <v>4593408436</v>
      </c>
      <c r="H816" s="114">
        <v>0</v>
      </c>
    </row>
    <row r="817" spans="1:8" ht="12.75">
      <c r="A817" s="49"/>
      <c r="B817" s="113">
        <v>1998</v>
      </c>
      <c r="C817" s="116">
        <v>1666545855</v>
      </c>
      <c r="D817" s="116">
        <v>1359800366</v>
      </c>
      <c r="E817" s="116">
        <v>2701101642</v>
      </c>
      <c r="F817" s="115">
        <v>0</v>
      </c>
      <c r="G817" s="3">
        <v>5727447863</v>
      </c>
      <c r="H817" s="114">
        <v>0</v>
      </c>
    </row>
    <row r="818" spans="1:8" ht="12.75">
      <c r="A818" s="49"/>
      <c r="B818" s="113">
        <v>1999</v>
      </c>
      <c r="C818" s="116">
        <v>1487871383</v>
      </c>
      <c r="D818" s="116">
        <v>1571644120</v>
      </c>
      <c r="E818" s="116">
        <v>2914712068</v>
      </c>
      <c r="F818" s="115">
        <v>0</v>
      </c>
      <c r="G818" s="3">
        <v>5974227571</v>
      </c>
      <c r="H818" s="114">
        <v>0</v>
      </c>
    </row>
    <row r="819" spans="1:8" ht="12.75">
      <c r="A819" s="49"/>
      <c r="B819" s="113">
        <v>2000</v>
      </c>
      <c r="C819" s="116">
        <v>1430064071</v>
      </c>
      <c r="D819" s="116">
        <v>1770580874</v>
      </c>
      <c r="E819" s="116">
        <v>3222048692</v>
      </c>
      <c r="F819" s="115">
        <v>0</v>
      </c>
      <c r="G819" s="3">
        <v>6422693637</v>
      </c>
      <c r="H819" s="114">
        <v>0</v>
      </c>
    </row>
    <row r="820" spans="1:8" ht="12.75">
      <c r="A820" s="49"/>
      <c r="B820" s="113">
        <v>2001</v>
      </c>
      <c r="C820" s="116">
        <v>1501528707</v>
      </c>
      <c r="D820" s="116">
        <v>2279654961</v>
      </c>
      <c r="E820" s="116">
        <v>3549289750</v>
      </c>
      <c r="F820" s="115">
        <v>0</v>
      </c>
      <c r="G820" s="3"/>
      <c r="H820" s="114">
        <v>0</v>
      </c>
    </row>
    <row r="821" spans="1:8" ht="12.75">
      <c r="A821" s="49"/>
      <c r="B821" s="113">
        <v>2002</v>
      </c>
      <c r="C821" s="116">
        <v>1444948195</v>
      </c>
      <c r="D821" s="116">
        <v>3123055348</v>
      </c>
      <c r="E821" s="116">
        <v>3713329481</v>
      </c>
      <c r="F821" s="115">
        <v>0</v>
      </c>
      <c r="G821" s="3"/>
      <c r="H821" s="114"/>
    </row>
    <row r="822" spans="1:8" ht="12.75">
      <c r="A822" s="49"/>
      <c r="C822" s="116"/>
      <c r="D822" s="116"/>
      <c r="E822" s="116"/>
      <c r="F822" s="115"/>
      <c r="H822" s="114"/>
    </row>
    <row r="823" spans="1:8" ht="12.75">
      <c r="A823" s="49" t="s">
        <v>73</v>
      </c>
      <c r="B823" s="113">
        <v>1988</v>
      </c>
      <c r="C823" s="116">
        <v>97626321</v>
      </c>
      <c r="D823" s="116">
        <v>94368976</v>
      </c>
      <c r="E823" s="116">
        <v>85482029</v>
      </c>
      <c r="F823" s="115">
        <v>0</v>
      </c>
      <c r="G823" s="3">
        <v>277477326</v>
      </c>
      <c r="H823" s="114">
        <v>0</v>
      </c>
    </row>
    <row r="824" spans="1:8" ht="12.75">
      <c r="A824" s="49"/>
      <c r="B824" s="113">
        <v>1989</v>
      </c>
      <c r="C824" s="116">
        <v>90923902</v>
      </c>
      <c r="D824" s="116">
        <v>84285866</v>
      </c>
      <c r="E824" s="116">
        <v>90453608</v>
      </c>
      <c r="F824" s="115">
        <v>0</v>
      </c>
      <c r="G824" s="3">
        <v>265663376</v>
      </c>
      <c r="H824" s="114">
        <v>0</v>
      </c>
    </row>
    <row r="825" spans="1:8" ht="12.75">
      <c r="A825" s="49"/>
      <c r="B825" s="113">
        <v>1990</v>
      </c>
      <c r="C825" s="116">
        <v>90058438</v>
      </c>
      <c r="D825" s="116">
        <v>93698388.68</v>
      </c>
      <c r="E825" s="116">
        <v>97798492</v>
      </c>
      <c r="F825" s="115">
        <v>0</v>
      </c>
      <c r="G825" s="3">
        <v>281555318.68</v>
      </c>
      <c r="H825" s="114">
        <v>0</v>
      </c>
    </row>
    <row r="826" spans="1:8" ht="12.75">
      <c r="A826" s="49"/>
      <c r="B826" s="113">
        <v>1991</v>
      </c>
      <c r="C826" s="116">
        <v>96951799</v>
      </c>
      <c r="D826" s="116">
        <v>81766219</v>
      </c>
      <c r="E826" s="116">
        <v>99883708</v>
      </c>
      <c r="F826" s="115">
        <v>0</v>
      </c>
      <c r="G826" s="3">
        <v>278601726</v>
      </c>
      <c r="H826" s="114">
        <v>0</v>
      </c>
    </row>
    <row r="827" spans="1:8" ht="12.75">
      <c r="A827" s="49"/>
      <c r="B827" s="113">
        <v>1992</v>
      </c>
      <c r="C827" s="116">
        <v>105896069</v>
      </c>
      <c r="D827" s="116">
        <v>82392605.08</v>
      </c>
      <c r="E827" s="116">
        <v>112094162</v>
      </c>
      <c r="F827" s="115">
        <v>0</v>
      </c>
      <c r="G827" s="3">
        <v>300382836.08</v>
      </c>
      <c r="H827" s="114">
        <v>0</v>
      </c>
    </row>
    <row r="828" spans="1:8" ht="12.75">
      <c r="A828" s="49"/>
      <c r="B828" s="113">
        <v>1993</v>
      </c>
      <c r="C828" s="116">
        <v>110151591</v>
      </c>
      <c r="D828" s="116">
        <v>66544761</v>
      </c>
      <c r="E828" s="116">
        <v>123196590</v>
      </c>
      <c r="F828" s="115">
        <v>0</v>
      </c>
      <c r="G828" s="3">
        <v>299892942</v>
      </c>
      <c r="H828" s="114">
        <v>0</v>
      </c>
    </row>
    <row r="829" spans="1:8" ht="12.75">
      <c r="A829" s="49"/>
      <c r="B829" s="113">
        <v>1994</v>
      </c>
      <c r="C829" s="116">
        <v>120563305</v>
      </c>
      <c r="D829" s="116">
        <v>82776199</v>
      </c>
      <c r="E829" s="116">
        <v>127681818</v>
      </c>
      <c r="F829" s="115">
        <v>0</v>
      </c>
      <c r="G829" s="3">
        <v>331021322</v>
      </c>
      <c r="H829" s="114">
        <v>0</v>
      </c>
    </row>
    <row r="830" spans="1:8" ht="12.75">
      <c r="A830" s="49"/>
      <c r="B830" s="113">
        <v>1995</v>
      </c>
      <c r="C830" s="116">
        <v>128258372</v>
      </c>
      <c r="D830" s="116">
        <v>91755805</v>
      </c>
      <c r="E830" s="116">
        <v>125844578</v>
      </c>
      <c r="F830" s="115">
        <v>0</v>
      </c>
      <c r="G830" s="3">
        <v>345858755</v>
      </c>
      <c r="H830" s="114">
        <v>0</v>
      </c>
    </row>
    <row r="831" spans="1:8" ht="12.75">
      <c r="A831" s="49"/>
      <c r="B831" s="113">
        <v>1996</v>
      </c>
      <c r="C831" s="116">
        <v>144853471</v>
      </c>
      <c r="D831" s="116">
        <v>64293629</v>
      </c>
      <c r="E831" s="116">
        <v>139762212</v>
      </c>
      <c r="F831" s="115">
        <v>0</v>
      </c>
      <c r="G831" s="3">
        <v>348909312</v>
      </c>
      <c r="H831" s="114">
        <v>0</v>
      </c>
    </row>
    <row r="832" spans="1:8" ht="12.75">
      <c r="A832" s="49"/>
      <c r="B832" s="113">
        <v>1997</v>
      </c>
      <c r="C832" s="116">
        <v>132336804</v>
      </c>
      <c r="D832" s="116">
        <v>73610903</v>
      </c>
      <c r="E832" s="116">
        <v>137395545</v>
      </c>
      <c r="F832" s="115">
        <v>0</v>
      </c>
      <c r="G832" s="3">
        <v>343343252</v>
      </c>
      <c r="H832" s="114">
        <v>0</v>
      </c>
    </row>
    <row r="833" spans="1:8" ht="12.75">
      <c r="A833" s="49"/>
      <c r="B833" s="113">
        <v>1998</v>
      </c>
      <c r="C833" s="116">
        <v>133370742</v>
      </c>
      <c r="D833" s="116">
        <v>65128698</v>
      </c>
      <c r="E833" s="116">
        <v>147217331</v>
      </c>
      <c r="F833" s="115">
        <v>0</v>
      </c>
      <c r="G833" s="3">
        <v>345716771</v>
      </c>
      <c r="H833" s="114">
        <v>0</v>
      </c>
    </row>
    <row r="834" spans="1:8" ht="12.75">
      <c r="A834" s="49"/>
      <c r="B834" s="113">
        <v>1999</v>
      </c>
      <c r="C834" s="116">
        <v>132820331</v>
      </c>
      <c r="D834" s="116">
        <v>84199803</v>
      </c>
      <c r="E834" s="116">
        <v>164599319</v>
      </c>
      <c r="F834" s="115">
        <v>0</v>
      </c>
      <c r="G834" s="3">
        <v>381619453</v>
      </c>
      <c r="H834" s="114">
        <v>0</v>
      </c>
    </row>
    <row r="835" spans="1:8" ht="12.75">
      <c r="A835" s="49"/>
      <c r="B835" s="113">
        <v>2000</v>
      </c>
      <c r="C835" s="116">
        <v>134954407</v>
      </c>
      <c r="D835" s="116">
        <v>36964454</v>
      </c>
      <c r="E835" s="116">
        <v>279127327</v>
      </c>
      <c r="F835" s="115">
        <v>0</v>
      </c>
      <c r="G835" s="3">
        <v>451046188</v>
      </c>
      <c r="H835" s="114">
        <v>0</v>
      </c>
    </row>
    <row r="836" spans="1:8" ht="12.75">
      <c r="A836" s="49"/>
      <c r="B836" s="113">
        <v>2001</v>
      </c>
      <c r="C836" s="116">
        <v>140089330</v>
      </c>
      <c r="D836" s="116">
        <v>119654633</v>
      </c>
      <c r="E836" s="116">
        <v>307424423</v>
      </c>
      <c r="F836" s="115">
        <v>0</v>
      </c>
      <c r="G836" s="3"/>
      <c r="H836" s="114">
        <v>0</v>
      </c>
    </row>
    <row r="837" spans="1:8" ht="12.75">
      <c r="A837" s="49"/>
      <c r="B837" s="113">
        <v>2002</v>
      </c>
      <c r="C837" s="116">
        <v>161370610</v>
      </c>
      <c r="D837" s="116">
        <v>177390092</v>
      </c>
      <c r="E837" s="116">
        <v>328364747</v>
      </c>
      <c r="F837" s="115">
        <v>0</v>
      </c>
      <c r="G837" s="3"/>
      <c r="H837" s="114"/>
    </row>
    <row r="838" ht="12.75">
      <c r="A838" s="49"/>
    </row>
    <row r="839" spans="1:8" ht="12.75">
      <c r="A839" s="123" t="s">
        <v>344</v>
      </c>
      <c r="B839" s="124">
        <v>1988</v>
      </c>
      <c r="C839" s="49">
        <f aca="true" t="shared" si="0" ref="C839:H853">+C23+C7+C55+C39+C71+C87+C103+C119+C151+C167+C183+C247+C199+C215+C231+C263+C279+C295+C343+C327+C311+C359+C375+C407+C391+C423+C535+C551+C439+C471+C487+C503+C455+C519+C567+C583+C599+C615+C631+C647+C663+C679+C695+C711+C727+C759+C743+C775+C807+C791+C823+C135</f>
        <v>56388254348</v>
      </c>
      <c r="D839" s="49">
        <f t="shared" si="0"/>
        <v>47263267591</v>
      </c>
      <c r="E839" s="49">
        <f t="shared" si="0"/>
        <v>67909694904</v>
      </c>
      <c r="F839" s="49">
        <f t="shared" si="0"/>
        <v>13003786835</v>
      </c>
      <c r="G839" s="3">
        <f t="shared" si="0"/>
        <v>184565003678</v>
      </c>
      <c r="H839" s="49">
        <f t="shared" si="0"/>
        <v>65627302</v>
      </c>
    </row>
    <row r="840" spans="1:8" ht="12.75">
      <c r="A840"/>
      <c r="B840" s="124">
        <v>1989</v>
      </c>
      <c r="C840" s="49">
        <f t="shared" si="0"/>
        <v>55236476397</v>
      </c>
      <c r="D840" s="49">
        <f t="shared" si="0"/>
        <v>51478466586</v>
      </c>
      <c r="E840" s="49">
        <f t="shared" si="0"/>
        <v>72068971823</v>
      </c>
      <c r="F840" s="49">
        <f t="shared" si="0"/>
        <v>13398723461</v>
      </c>
      <c r="G840" s="3">
        <f t="shared" si="0"/>
        <v>192182638267</v>
      </c>
      <c r="H840" s="49">
        <f t="shared" si="0"/>
        <v>83207030</v>
      </c>
    </row>
    <row r="841" spans="1:8" ht="12.75">
      <c r="A841"/>
      <c r="B841" s="124">
        <v>1990</v>
      </c>
      <c r="C841" s="49">
        <f t="shared" si="0"/>
        <v>59745978030</v>
      </c>
      <c r="D841" s="49">
        <f t="shared" si="0"/>
        <v>59210480857.20001</v>
      </c>
      <c r="E841" s="49">
        <f t="shared" si="0"/>
        <v>76031191445</v>
      </c>
      <c r="F841" s="49">
        <f t="shared" si="0"/>
        <v>13185715755</v>
      </c>
      <c r="G841" s="3">
        <f t="shared" si="0"/>
        <v>208173366087.2</v>
      </c>
      <c r="H841" s="49">
        <f t="shared" si="0"/>
        <v>86486025</v>
      </c>
    </row>
    <row r="842" spans="1:8" ht="12.75">
      <c r="A842"/>
      <c r="B842" s="124">
        <v>1991</v>
      </c>
      <c r="C842" s="49">
        <f t="shared" si="0"/>
        <v>63124415917</v>
      </c>
      <c r="D842" s="49">
        <f t="shared" si="0"/>
        <v>54110160997</v>
      </c>
      <c r="E842" s="49">
        <f t="shared" si="0"/>
        <v>77211223791</v>
      </c>
      <c r="F842" s="49">
        <f t="shared" si="0"/>
        <v>15049158581</v>
      </c>
      <c r="G842" s="3">
        <f t="shared" si="0"/>
        <v>209494959286</v>
      </c>
      <c r="H842" s="49">
        <f t="shared" si="0"/>
        <v>101244119</v>
      </c>
    </row>
    <row r="843" spans="1:8" ht="12.75">
      <c r="A843"/>
      <c r="B843" s="124">
        <v>1992</v>
      </c>
      <c r="C843" s="49">
        <f t="shared" si="0"/>
        <v>66782571580</v>
      </c>
      <c r="D843" s="49">
        <f t="shared" si="0"/>
        <v>56703419958.79999</v>
      </c>
      <c r="E843" s="49">
        <f t="shared" si="0"/>
        <v>79348307053</v>
      </c>
      <c r="F843" s="49">
        <f t="shared" si="0"/>
        <v>12888318201</v>
      </c>
      <c r="G843" s="3">
        <f t="shared" si="0"/>
        <v>215722616792.80002</v>
      </c>
      <c r="H843" s="49">
        <f t="shared" si="0"/>
        <v>126323239</v>
      </c>
    </row>
    <row r="844" spans="1:8" ht="12.75">
      <c r="A844"/>
      <c r="B844" s="124">
        <v>1993</v>
      </c>
      <c r="C844" s="49">
        <f t="shared" si="0"/>
        <v>71523564638</v>
      </c>
      <c r="D844" s="49">
        <f t="shared" si="0"/>
        <v>48902588001</v>
      </c>
      <c r="E844" s="49">
        <f t="shared" si="0"/>
        <v>82280654795</v>
      </c>
      <c r="F844" s="49">
        <f t="shared" si="0"/>
        <v>12195899332</v>
      </c>
      <c r="G844" s="3">
        <f t="shared" si="0"/>
        <v>214902706766</v>
      </c>
      <c r="H844" s="49">
        <f t="shared" si="0"/>
        <v>116194692</v>
      </c>
    </row>
    <row r="845" spans="1:8" ht="12.75">
      <c r="A845"/>
      <c r="B845" s="124">
        <v>1994</v>
      </c>
      <c r="C845" s="49">
        <f t="shared" si="0"/>
        <v>76465077072</v>
      </c>
      <c r="D845" s="49">
        <f t="shared" si="0"/>
        <v>64056662631</v>
      </c>
      <c r="E845" s="49">
        <f t="shared" si="0"/>
        <v>82657912116</v>
      </c>
      <c r="F845" s="49">
        <f t="shared" si="0"/>
        <v>11394978331</v>
      </c>
      <c r="G845" s="3">
        <f t="shared" si="0"/>
        <v>234574630150</v>
      </c>
      <c r="H845" s="49">
        <f t="shared" si="0"/>
        <v>127716287</v>
      </c>
    </row>
    <row r="846" spans="1:8" ht="12.75">
      <c r="A846"/>
      <c r="B846" s="124">
        <v>1995</v>
      </c>
      <c r="C846" s="49">
        <f t="shared" si="0"/>
        <v>81386026586</v>
      </c>
      <c r="D846" s="49">
        <f t="shared" si="0"/>
        <v>65051449590</v>
      </c>
      <c r="E846" s="49">
        <f t="shared" si="0"/>
        <v>88302485204</v>
      </c>
      <c r="F846" s="49">
        <f t="shared" si="0"/>
        <v>10670395993</v>
      </c>
      <c r="G846" s="3">
        <f t="shared" si="0"/>
        <v>245410357373</v>
      </c>
      <c r="H846" s="49">
        <f t="shared" si="0"/>
        <v>147261114</v>
      </c>
    </row>
    <row r="847" spans="1:8" ht="12.75">
      <c r="A847"/>
      <c r="B847" s="124">
        <v>1996</v>
      </c>
      <c r="C847" s="49">
        <f t="shared" si="0"/>
        <v>80118134719</v>
      </c>
      <c r="D847" s="49">
        <f t="shared" si="0"/>
        <v>56008408418</v>
      </c>
      <c r="E847" s="49">
        <f t="shared" si="0"/>
        <v>93955094633</v>
      </c>
      <c r="F847" s="49">
        <f t="shared" si="0"/>
        <v>8691527510</v>
      </c>
      <c r="G847" s="3">
        <f t="shared" si="0"/>
        <v>238773165280</v>
      </c>
      <c r="H847" s="49">
        <f t="shared" si="0"/>
        <v>115973403</v>
      </c>
    </row>
    <row r="848" spans="1:8" ht="12.75">
      <c r="A848"/>
      <c r="B848" s="124">
        <v>1997</v>
      </c>
      <c r="C848" s="49">
        <f t="shared" si="0"/>
        <v>81291968089</v>
      </c>
      <c r="D848" s="49">
        <f t="shared" si="0"/>
        <v>60690697981</v>
      </c>
      <c r="E848" s="49">
        <f t="shared" si="0"/>
        <v>95865833782</v>
      </c>
      <c r="F848" s="49">
        <f t="shared" si="0"/>
        <v>9343241569</v>
      </c>
      <c r="G848" s="3">
        <f t="shared" si="0"/>
        <v>247191741421</v>
      </c>
      <c r="H848" s="49">
        <f t="shared" si="0"/>
        <v>131079061</v>
      </c>
    </row>
    <row r="849" spans="1:8" ht="12.75">
      <c r="A849"/>
      <c r="B849" s="124">
        <v>1998</v>
      </c>
      <c r="C849" s="49">
        <f t="shared" si="0"/>
        <v>84536044451</v>
      </c>
      <c r="D849" s="49">
        <f t="shared" si="0"/>
        <v>58426760693</v>
      </c>
      <c r="E849" s="49">
        <f t="shared" si="0"/>
        <v>101781346921</v>
      </c>
      <c r="F849" s="49">
        <f t="shared" si="0"/>
        <v>7868201364</v>
      </c>
      <c r="G849" s="3">
        <f t="shared" si="0"/>
        <v>252612353429</v>
      </c>
      <c r="H849" s="49">
        <f t="shared" si="0"/>
        <v>126213567</v>
      </c>
    </row>
    <row r="850" spans="1:8" ht="12.75">
      <c r="A850"/>
      <c r="B850" s="124">
        <v>1999</v>
      </c>
      <c r="C850" s="49">
        <f t="shared" si="0"/>
        <v>83270387788</v>
      </c>
      <c r="D850" s="49">
        <f t="shared" si="0"/>
        <v>78982290908</v>
      </c>
      <c r="E850" s="49">
        <f t="shared" si="0"/>
        <v>110138309203</v>
      </c>
      <c r="F850" s="49">
        <f t="shared" si="0"/>
        <v>10556342192</v>
      </c>
      <c r="G850" s="3">
        <f t="shared" si="0"/>
        <v>282947330091</v>
      </c>
      <c r="H850" s="49">
        <f t="shared" si="0"/>
        <v>156700755</v>
      </c>
    </row>
    <row r="851" spans="1:8" ht="12.75">
      <c r="A851"/>
      <c r="B851" s="113">
        <v>2000</v>
      </c>
      <c r="C851" s="49">
        <f t="shared" si="0"/>
        <v>86513095925</v>
      </c>
      <c r="D851" s="49">
        <f t="shared" si="0"/>
        <v>87438425121</v>
      </c>
      <c r="E851" s="49">
        <f t="shared" si="0"/>
        <v>119747691202</v>
      </c>
      <c r="F851" s="49">
        <f t="shared" si="0"/>
        <v>9908443089</v>
      </c>
      <c r="G851" s="3">
        <f t="shared" si="0"/>
        <v>303607655337</v>
      </c>
      <c r="H851" s="49">
        <f t="shared" si="0"/>
        <v>183293590</v>
      </c>
    </row>
    <row r="852" spans="1:8" ht="12.75">
      <c r="A852"/>
      <c r="B852" s="113">
        <v>2001</v>
      </c>
      <c r="C852" s="49">
        <f t="shared" si="0"/>
        <v>86584179826</v>
      </c>
      <c r="D852" s="49">
        <f t="shared" si="0"/>
        <v>119908161439.33998</v>
      </c>
      <c r="E852" s="49">
        <f t="shared" si="0"/>
        <v>127080474825</v>
      </c>
      <c r="F852" s="49">
        <f t="shared" si="0"/>
        <v>8805598828</v>
      </c>
      <c r="G852" s="3">
        <f t="shared" si="0"/>
        <v>3435629281</v>
      </c>
      <c r="H852" s="49">
        <f t="shared" si="0"/>
        <v>209532372</v>
      </c>
    </row>
    <row r="853" spans="1:8" ht="12.75">
      <c r="A853"/>
      <c r="B853" s="113">
        <v>2002</v>
      </c>
      <c r="C853" s="49">
        <f t="shared" si="0"/>
        <v>89188766523</v>
      </c>
      <c r="D853" s="49">
        <f t="shared" si="0"/>
        <v>159868596257</v>
      </c>
      <c r="E853" s="49">
        <f t="shared" si="0"/>
        <v>131848549131</v>
      </c>
      <c r="F853" s="49">
        <f t="shared" si="0"/>
        <v>10010314823</v>
      </c>
      <c r="G853" s="3">
        <f t="shared" si="0"/>
        <v>0</v>
      </c>
      <c r="H853" s="49">
        <f t="shared" si="0"/>
        <v>267549817</v>
      </c>
    </row>
    <row r="854" spans="1:8" ht="12.75">
      <c r="A854"/>
      <c r="B854" s="125" t="s">
        <v>120</v>
      </c>
      <c r="C854" s="126">
        <f aca="true" t="shared" si="1" ref="C854:H854">SUM(C839:C853)</f>
        <v>1122154941889</v>
      </c>
      <c r="D854" s="126">
        <f t="shared" si="1"/>
        <v>1068099837029.34</v>
      </c>
      <c r="E854" s="126">
        <f t="shared" si="1"/>
        <v>1406227740828</v>
      </c>
      <c r="F854" s="126">
        <f t="shared" si="1"/>
        <v>166970645864</v>
      </c>
      <c r="G854" s="126">
        <f t="shared" si="1"/>
        <v>3033594153239</v>
      </c>
      <c r="H854" s="126">
        <f t="shared" si="1"/>
        <v>2044402373</v>
      </c>
    </row>
    <row r="855" spans="1:2" ht="12.75">
      <c r="A855"/>
      <c r="B855" s="124"/>
    </row>
  </sheetData>
  <mergeCells count="2">
    <mergeCell ref="A1:H1"/>
    <mergeCell ref="A2:H2"/>
  </mergeCells>
  <printOptions/>
  <pageMargins left="0.5" right="0.25" top="0.25" bottom="0.5" header="0.25" footer="0.25"/>
  <pageSetup horizontalDpi="600" verticalDpi="600" orientation="portrait" scale="65" r:id="rId1"/>
  <headerFooter alignWithMargins="0">
    <oddHeader>&amp;L&amp;D&amp;RUNAUDITED
© NOLHGA
</oddHeader>
    <oddFooter>&amp;LFor member company and associations use only.  The data utilizes estimates and excludes many costs incurred directly by the State Guaranty Associations.  It MAY NOT be utilized in protesting actual assessments made by State Guaranty Associations.</oddFooter>
  </headerFooter>
  <rowBreaks count="10" manualBreakCount="10">
    <brk id="86" max="8" man="1"/>
    <brk id="166" max="8" man="1"/>
    <brk id="246" max="8" man="1"/>
    <brk id="326" max="8" man="1"/>
    <brk id="406" max="8" man="1"/>
    <brk id="486" max="8" man="1"/>
    <brk id="566" max="8" man="1"/>
    <brk id="646" max="8" man="1"/>
    <brk id="726" max="8" man="1"/>
    <brk id="806" max="8" man="1"/>
  </rowBreaks>
</worksheet>
</file>

<file path=xl/worksheets/sheet8.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1.00390625" style="7" bestFit="1" customWidth="1"/>
    <col min="3" max="3" width="12.125" style="7" bestFit="1" customWidth="1"/>
    <col min="4" max="4" width="8.1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7" t="s">
        <v>98</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0</v>
      </c>
      <c r="C6" s="6">
        <v>0</v>
      </c>
      <c r="D6" s="6">
        <v>0</v>
      </c>
      <c r="E6" s="6">
        <v>0</v>
      </c>
      <c r="F6" s="6">
        <f aca="true" t="shared" si="0" ref="F6:F21">SUM(B6:E6)</f>
        <v>0</v>
      </c>
      <c r="H6" s="7" t="s">
        <v>8</v>
      </c>
      <c r="I6" s="8" t="s">
        <v>0</v>
      </c>
    </row>
    <row r="7" spans="1:6" ht="12" customHeight="1">
      <c r="A7" s="37" t="s">
        <v>9</v>
      </c>
      <c r="B7" s="6">
        <v>0</v>
      </c>
      <c r="C7" s="6">
        <v>0</v>
      </c>
      <c r="D7" s="6">
        <v>0</v>
      </c>
      <c r="E7" s="6">
        <v>0</v>
      </c>
      <c r="F7" s="6">
        <f t="shared" si="0"/>
        <v>0</v>
      </c>
    </row>
    <row r="8" spans="1:9" ht="12.75">
      <c r="A8" s="37" t="s">
        <v>10</v>
      </c>
      <c r="B8" s="6">
        <v>160703.70491258183</v>
      </c>
      <c r="C8" s="6">
        <v>3686238.7657669545</v>
      </c>
      <c r="D8" s="6">
        <v>-7690.710679536292</v>
      </c>
      <c r="E8" s="6">
        <v>0</v>
      </c>
      <c r="F8" s="6">
        <f t="shared" si="0"/>
        <v>3839251.7600000002</v>
      </c>
      <c r="H8" s="7" t="s">
        <v>0</v>
      </c>
      <c r="I8" s="8" t="s">
        <v>0</v>
      </c>
    </row>
    <row r="9" spans="1:9" ht="12.75">
      <c r="A9" s="37" t="s">
        <v>11</v>
      </c>
      <c r="B9" s="6">
        <v>0</v>
      </c>
      <c r="C9" s="6">
        <v>0</v>
      </c>
      <c r="D9" s="6">
        <v>0</v>
      </c>
      <c r="E9" s="6">
        <v>0</v>
      </c>
      <c r="F9" s="6">
        <f t="shared" si="0"/>
        <v>0</v>
      </c>
      <c r="H9" s="7" t="s">
        <v>0</v>
      </c>
      <c r="I9" s="8" t="s">
        <v>0</v>
      </c>
    </row>
    <row r="10" spans="1:9" ht="12.75">
      <c r="A10" s="37" t="s">
        <v>12</v>
      </c>
      <c r="B10" s="6">
        <v>0</v>
      </c>
      <c r="C10" s="6">
        <v>0</v>
      </c>
      <c r="D10" s="6">
        <v>0</v>
      </c>
      <c r="E10" s="6">
        <v>0</v>
      </c>
      <c r="F10" s="6">
        <f t="shared" si="0"/>
        <v>0</v>
      </c>
      <c r="H10" s="7" t="s">
        <v>13</v>
      </c>
      <c r="I10" s="8">
        <v>85272992</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15711384</v>
      </c>
    </row>
    <row r="14" spans="1:9" ht="12.75">
      <c r="A14" s="37" t="s">
        <v>19</v>
      </c>
      <c r="B14" s="6">
        <v>0</v>
      </c>
      <c r="C14" s="6">
        <v>0</v>
      </c>
      <c r="D14" s="6">
        <v>0</v>
      </c>
      <c r="E14" s="6">
        <v>0</v>
      </c>
      <c r="F14" s="6">
        <f t="shared" si="0"/>
        <v>0</v>
      </c>
      <c r="H14" s="7" t="s">
        <v>20</v>
      </c>
      <c r="I14" s="8">
        <v>1158348.9</v>
      </c>
    </row>
    <row r="15" spans="1:9" ht="12.75">
      <c r="A15" s="37" t="s">
        <v>21</v>
      </c>
      <c r="B15" s="6">
        <v>0</v>
      </c>
      <c r="C15" s="6">
        <v>0</v>
      </c>
      <c r="D15" s="6">
        <v>0</v>
      </c>
      <c r="E15" s="6">
        <v>0</v>
      </c>
      <c r="F15" s="6">
        <f t="shared" si="0"/>
        <v>0</v>
      </c>
      <c r="H15" s="7" t="s">
        <v>22</v>
      </c>
      <c r="I15" s="8">
        <v>626191.1</v>
      </c>
    </row>
    <row r="16" spans="1:6" ht="12.75">
      <c r="A16" s="37" t="s">
        <v>23</v>
      </c>
      <c r="B16" s="6">
        <v>0</v>
      </c>
      <c r="C16" s="6">
        <v>0</v>
      </c>
      <c r="D16" s="6">
        <v>0</v>
      </c>
      <c r="E16" s="6">
        <v>0</v>
      </c>
      <c r="F16" s="6">
        <f t="shared" si="0"/>
        <v>0</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31395970.340000004</v>
      </c>
    </row>
    <row r="19" spans="1:9" ht="12.75">
      <c r="A19" s="37" t="s">
        <v>28</v>
      </c>
      <c r="B19" s="6">
        <v>1438479.8325681484</v>
      </c>
      <c r="C19" s="6">
        <v>30317983.81622983</v>
      </c>
      <c r="D19" s="6">
        <v>265749.25120201753</v>
      </c>
      <c r="E19" s="6">
        <v>0</v>
      </c>
      <c r="F19" s="6">
        <f t="shared" si="0"/>
        <v>32022212.9</v>
      </c>
      <c r="H19" s="7" t="s">
        <v>29</v>
      </c>
      <c r="I19" s="8">
        <v>0</v>
      </c>
    </row>
    <row r="20" spans="1:9" ht="12.75">
      <c r="A20" s="37" t="s">
        <v>30</v>
      </c>
      <c r="B20" s="6">
        <v>16217.810651575577</v>
      </c>
      <c r="C20" s="6">
        <v>580458.6657392534</v>
      </c>
      <c r="D20" s="6">
        <v>25410.523609170923</v>
      </c>
      <c r="E20" s="6">
        <v>0</v>
      </c>
      <c r="F20" s="6">
        <f t="shared" si="0"/>
        <v>622086.9999999999</v>
      </c>
      <c r="H20" s="7" t="s">
        <v>31</v>
      </c>
      <c r="I20" s="8" t="s">
        <v>0</v>
      </c>
    </row>
    <row r="21" spans="1:9" ht="12.75">
      <c r="A21" s="37" t="s">
        <v>32</v>
      </c>
      <c r="B21" s="6">
        <v>0</v>
      </c>
      <c r="C21" s="6">
        <v>0</v>
      </c>
      <c r="D21" s="6">
        <v>0</v>
      </c>
      <c r="E21" s="6">
        <v>0</v>
      </c>
      <c r="F21" s="6">
        <f t="shared" si="0"/>
        <v>0</v>
      </c>
      <c r="H21" s="7" t="s">
        <v>33</v>
      </c>
      <c r="I21" s="8">
        <v>0</v>
      </c>
    </row>
    <row r="22" spans="1:9" ht="12.75">
      <c r="A22" s="37" t="s">
        <v>34</v>
      </c>
      <c r="B22" s="6">
        <v>0</v>
      </c>
      <c r="C22" s="6">
        <v>0</v>
      </c>
      <c r="D22" s="6">
        <v>0</v>
      </c>
      <c r="E22" s="6">
        <v>0</v>
      </c>
      <c r="F22" s="6">
        <f aca="true" t="shared" si="1" ref="F22:F37">SUM(B22:E22)</f>
        <v>0</v>
      </c>
      <c r="H22" s="7" t="s">
        <v>35</v>
      </c>
      <c r="I22" s="8" t="s">
        <v>0</v>
      </c>
    </row>
    <row r="23" spans="1:9" ht="12.75">
      <c r="A23" s="37" t="s">
        <v>36</v>
      </c>
      <c r="B23" s="6">
        <v>0</v>
      </c>
      <c r="C23" s="6">
        <v>0</v>
      </c>
      <c r="D23" s="6">
        <v>0</v>
      </c>
      <c r="E23" s="6">
        <v>0</v>
      </c>
      <c r="F23" s="6">
        <f t="shared" si="1"/>
        <v>0</v>
      </c>
      <c r="H23" s="7" t="s">
        <v>37</v>
      </c>
      <c r="I23" s="8">
        <v>34576374</v>
      </c>
    </row>
    <row r="24" spans="1:6" ht="12.75">
      <c r="A24" s="37" t="s">
        <v>38</v>
      </c>
      <c r="B24" s="6">
        <v>0</v>
      </c>
      <c r="C24" s="6">
        <v>0</v>
      </c>
      <c r="D24" s="6">
        <v>0</v>
      </c>
      <c r="E24" s="6">
        <v>0</v>
      </c>
      <c r="F24" s="6">
        <f t="shared" si="1"/>
        <v>0</v>
      </c>
    </row>
    <row r="25" spans="1:9" ht="12.75">
      <c r="A25" s="37" t="s">
        <v>39</v>
      </c>
      <c r="B25" s="6">
        <v>0</v>
      </c>
      <c r="C25" s="6">
        <v>0</v>
      </c>
      <c r="D25" s="6">
        <v>0</v>
      </c>
      <c r="E25" s="6">
        <v>0</v>
      </c>
      <c r="F25" s="6">
        <f t="shared" si="1"/>
        <v>0</v>
      </c>
      <c r="H25" s="7" t="s">
        <v>40</v>
      </c>
      <c r="I25" s="8">
        <f>SUM(I10:I15)-SUM(I18:I23)</f>
        <v>36796571.66</v>
      </c>
    </row>
    <row r="26" spans="1:9" ht="12.75">
      <c r="A26" s="37" t="s">
        <v>41</v>
      </c>
      <c r="B26" s="6">
        <v>0</v>
      </c>
      <c r="C26" s="6">
        <v>0</v>
      </c>
      <c r="D26" s="6">
        <v>0</v>
      </c>
      <c r="E26" s="6">
        <v>0</v>
      </c>
      <c r="F26" s="6">
        <f t="shared" si="1"/>
        <v>0</v>
      </c>
      <c r="H26" s="7" t="s">
        <v>42</v>
      </c>
      <c r="I26" s="8">
        <f>+F60</f>
        <v>36796571.66</v>
      </c>
    </row>
    <row r="27" spans="1:6" ht="12.75">
      <c r="A27" s="37" t="s">
        <v>43</v>
      </c>
      <c r="B27" s="6">
        <v>0</v>
      </c>
      <c r="C27" s="6">
        <v>0</v>
      </c>
      <c r="D27" s="6">
        <v>0</v>
      </c>
      <c r="E27" s="6">
        <v>0</v>
      </c>
      <c r="F27" s="6">
        <f t="shared" si="1"/>
        <v>0</v>
      </c>
    </row>
    <row r="28" spans="1:6" ht="12.75">
      <c r="A28" s="37" t="s">
        <v>44</v>
      </c>
      <c r="B28" s="6">
        <v>0</v>
      </c>
      <c r="C28" s="6">
        <v>0</v>
      </c>
      <c r="D28" s="6">
        <v>0</v>
      </c>
      <c r="E28" s="6">
        <v>0</v>
      </c>
      <c r="F28" s="6">
        <f t="shared" si="1"/>
        <v>0</v>
      </c>
    </row>
    <row r="29" spans="1:6" ht="12.75">
      <c r="A29" s="37" t="s">
        <v>45</v>
      </c>
      <c r="B29" s="6">
        <v>0</v>
      </c>
      <c r="C29" s="6">
        <v>0</v>
      </c>
      <c r="D29" s="6">
        <v>0</v>
      </c>
      <c r="E29" s="6">
        <v>0</v>
      </c>
      <c r="F29" s="6">
        <f t="shared" si="1"/>
        <v>0</v>
      </c>
    </row>
    <row r="30" spans="1:6" ht="12.75">
      <c r="A30" s="37" t="s">
        <v>46</v>
      </c>
      <c r="B30" s="6">
        <v>0</v>
      </c>
      <c r="C30" s="6">
        <v>0</v>
      </c>
      <c r="D30" s="6">
        <v>0</v>
      </c>
      <c r="E30" s="6">
        <v>0</v>
      </c>
      <c r="F30" s="6">
        <f t="shared" si="1"/>
        <v>0</v>
      </c>
    </row>
    <row r="31" spans="1:6" ht="12.75">
      <c r="A31" s="37" t="s">
        <v>47</v>
      </c>
      <c r="B31" s="6">
        <v>0</v>
      </c>
      <c r="C31" s="6">
        <v>0</v>
      </c>
      <c r="D31" s="6">
        <v>0</v>
      </c>
      <c r="E31" s="6">
        <v>0</v>
      </c>
      <c r="F31" s="6">
        <f t="shared" si="1"/>
        <v>0</v>
      </c>
    </row>
    <row r="32" spans="1:6" ht="12.75">
      <c r="A32" s="37" t="s">
        <v>48</v>
      </c>
      <c r="B32" s="6">
        <v>0</v>
      </c>
      <c r="C32" s="6">
        <v>0</v>
      </c>
      <c r="D32" s="6">
        <v>0</v>
      </c>
      <c r="E32" s="6">
        <v>0</v>
      </c>
      <c r="F32" s="6">
        <f t="shared" si="1"/>
        <v>0</v>
      </c>
    </row>
    <row r="33" spans="1:6" ht="12.75">
      <c r="A33" s="37" t="s">
        <v>49</v>
      </c>
      <c r="B33" s="6">
        <v>0</v>
      </c>
      <c r="C33" s="6">
        <v>0</v>
      </c>
      <c r="D33" s="6">
        <v>0</v>
      </c>
      <c r="E33" s="6">
        <v>0</v>
      </c>
      <c r="F33" s="6">
        <f t="shared" si="1"/>
        <v>0</v>
      </c>
    </row>
    <row r="34" spans="1:6" ht="12.75">
      <c r="A34" s="37" t="s">
        <v>50</v>
      </c>
      <c r="B34" s="6">
        <v>0</v>
      </c>
      <c r="C34" s="6">
        <v>0</v>
      </c>
      <c r="D34" s="6">
        <v>0</v>
      </c>
      <c r="E34" s="6">
        <v>0</v>
      </c>
      <c r="F34" s="6">
        <f t="shared" si="1"/>
        <v>0</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0</v>
      </c>
      <c r="C37" s="6">
        <v>0</v>
      </c>
      <c r="D37" s="6">
        <v>0</v>
      </c>
      <c r="E37" s="6">
        <v>0</v>
      </c>
      <c r="F37" s="6">
        <f t="shared" si="1"/>
        <v>0</v>
      </c>
    </row>
    <row r="38" spans="1:6" ht="12.75">
      <c r="A38" s="37" t="s">
        <v>54</v>
      </c>
      <c r="B38" s="6">
        <v>0</v>
      </c>
      <c r="C38" s="6">
        <v>0</v>
      </c>
      <c r="D38" s="6">
        <v>0</v>
      </c>
      <c r="E38" s="6">
        <v>0</v>
      </c>
      <c r="F38" s="6">
        <f aca="true" t="shared" si="2" ref="F38:F53">SUM(B38:E38)</f>
        <v>0</v>
      </c>
    </row>
    <row r="39" spans="1:6" ht="12.75">
      <c r="A39" s="37" t="s">
        <v>55</v>
      </c>
      <c r="B39" s="6">
        <v>0</v>
      </c>
      <c r="C39" s="6">
        <v>0</v>
      </c>
      <c r="D39" s="6">
        <v>0</v>
      </c>
      <c r="E39" s="6">
        <v>0</v>
      </c>
      <c r="F39" s="6">
        <f t="shared" si="2"/>
        <v>0</v>
      </c>
    </row>
    <row r="40" spans="1:6" ht="12.75">
      <c r="A40" s="37" t="s">
        <v>56</v>
      </c>
      <c r="B40" s="6">
        <v>0</v>
      </c>
      <c r="C40" s="6">
        <v>0</v>
      </c>
      <c r="D40" s="6">
        <v>0</v>
      </c>
      <c r="E40" s="6">
        <v>0</v>
      </c>
      <c r="F40" s="6">
        <f t="shared" si="2"/>
        <v>0</v>
      </c>
    </row>
    <row r="41" spans="1:6" ht="12.75">
      <c r="A41" s="37" t="s">
        <v>57</v>
      </c>
      <c r="B41" s="6">
        <v>0</v>
      </c>
      <c r="C41" s="6">
        <v>0</v>
      </c>
      <c r="D41" s="6">
        <v>0</v>
      </c>
      <c r="E41" s="6">
        <v>0</v>
      </c>
      <c r="F41" s="6">
        <f t="shared" si="2"/>
        <v>0</v>
      </c>
    </row>
    <row r="42" spans="1:6" ht="12.75">
      <c r="A42" s="37" t="s">
        <v>58</v>
      </c>
      <c r="B42" s="6">
        <v>0</v>
      </c>
      <c r="C42" s="6">
        <v>0</v>
      </c>
      <c r="D42" s="6">
        <v>0</v>
      </c>
      <c r="E42" s="6">
        <v>0</v>
      </c>
      <c r="F42" s="6">
        <f t="shared" si="2"/>
        <v>0</v>
      </c>
    </row>
    <row r="43" spans="1:6" ht="12.75">
      <c r="A43" s="37" t="s">
        <v>59</v>
      </c>
      <c r="B43" s="6">
        <v>0</v>
      </c>
      <c r="C43" s="6">
        <v>0</v>
      </c>
      <c r="D43" s="6">
        <v>0</v>
      </c>
      <c r="E43" s="6">
        <v>0</v>
      </c>
      <c r="F43" s="6">
        <f t="shared" si="2"/>
        <v>0</v>
      </c>
    </row>
    <row r="44" spans="1:6" ht="12.75">
      <c r="A44" s="37" t="s">
        <v>60</v>
      </c>
      <c r="B44" s="6">
        <v>0</v>
      </c>
      <c r="C44" s="6">
        <v>0</v>
      </c>
      <c r="D44" s="6">
        <v>0</v>
      </c>
      <c r="E44" s="6">
        <v>0</v>
      </c>
      <c r="F44" s="6">
        <f t="shared" si="2"/>
        <v>0</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0</v>
      </c>
      <c r="C47" s="6">
        <v>0</v>
      </c>
      <c r="D47" s="6">
        <v>0</v>
      </c>
      <c r="E47" s="6">
        <v>0</v>
      </c>
      <c r="F47" s="6">
        <f t="shared" si="2"/>
        <v>0</v>
      </c>
    </row>
    <row r="48" spans="1:6" ht="12.75">
      <c r="A48" s="37" t="s">
        <v>64</v>
      </c>
      <c r="B48" s="6">
        <v>0</v>
      </c>
      <c r="C48" s="6">
        <v>3243</v>
      </c>
      <c r="D48" s="6">
        <v>0</v>
      </c>
      <c r="E48" s="6">
        <v>0</v>
      </c>
      <c r="F48" s="6">
        <f t="shared" si="2"/>
        <v>3243</v>
      </c>
    </row>
    <row r="49" spans="1:6" ht="12.75">
      <c r="A49" s="37" t="s">
        <v>65</v>
      </c>
      <c r="B49" s="6">
        <v>0</v>
      </c>
      <c r="C49" s="6">
        <v>0</v>
      </c>
      <c r="D49" s="6">
        <v>0</v>
      </c>
      <c r="E49" s="6">
        <v>0</v>
      </c>
      <c r="F49" s="6">
        <f t="shared" si="2"/>
        <v>0</v>
      </c>
    </row>
    <row r="50" spans="1:6" ht="12.75">
      <c r="A50" s="37" t="s">
        <v>66</v>
      </c>
      <c r="B50" s="6">
        <v>19823.39254768823</v>
      </c>
      <c r="C50" s="6">
        <v>285658.68081905856</v>
      </c>
      <c r="D50" s="6">
        <v>4294.926633253235</v>
      </c>
      <c r="E50" s="6">
        <v>0</v>
      </c>
      <c r="F50" s="6">
        <f t="shared" si="2"/>
        <v>309777</v>
      </c>
    </row>
    <row r="51" spans="1:6" ht="12.75">
      <c r="A51" s="37" t="s">
        <v>67</v>
      </c>
      <c r="B51" s="6">
        <v>0</v>
      </c>
      <c r="C51" s="6">
        <v>0</v>
      </c>
      <c r="D51" s="6">
        <v>0</v>
      </c>
      <c r="E51" s="6">
        <v>0</v>
      </c>
      <c r="F51" s="6">
        <f t="shared" si="2"/>
        <v>0</v>
      </c>
    </row>
    <row r="52" spans="1:6" ht="12.75">
      <c r="A52" s="37" t="s">
        <v>68</v>
      </c>
      <c r="B52" s="6">
        <v>0</v>
      </c>
      <c r="C52" s="6">
        <v>0</v>
      </c>
      <c r="D52" s="6">
        <v>0</v>
      </c>
      <c r="E52" s="6">
        <v>0</v>
      </c>
      <c r="F52" s="6">
        <f t="shared" si="2"/>
        <v>0</v>
      </c>
    </row>
    <row r="53" spans="1:6" ht="12.75">
      <c r="A53" s="37" t="s">
        <v>69</v>
      </c>
      <c r="B53" s="6">
        <v>0</v>
      </c>
      <c r="C53" s="6">
        <v>0</v>
      </c>
      <c r="D53" s="6">
        <v>0</v>
      </c>
      <c r="E53" s="6">
        <v>0</v>
      </c>
      <c r="F53" s="6">
        <f t="shared" si="2"/>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1635224.740679994</v>
      </c>
      <c r="C60" s="6">
        <f>SUM(C6:C58)</f>
        <v>34873582.92855509</v>
      </c>
      <c r="D60" s="6">
        <f>SUM(D6:D58)</f>
        <v>287763.9907649054</v>
      </c>
      <c r="E60" s="6">
        <f>SUM(E6:E58)</f>
        <v>0</v>
      </c>
      <c r="F60" s="6">
        <f>SUM(F6:F58)</f>
        <v>36796571.66</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Italic"AMS Life Insurance Company&amp;R&amp;"Geneva,Bold"UNAUDITED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9.xml><?xml version="1.0" encoding="utf-8"?>
<worksheet xmlns="http://schemas.openxmlformats.org/spreadsheetml/2006/main" xmlns:r="http://schemas.openxmlformats.org/officeDocument/2006/relationships">
  <dimension ref="A1:I67"/>
  <sheetViews>
    <sheetView zoomScale="75" zoomScaleNormal="75" workbookViewId="0" topLeftCell="A3">
      <selection activeCell="H20" sqref="H20"/>
    </sheetView>
  </sheetViews>
  <sheetFormatPr defaultColWidth="9.00390625" defaultRowHeight="12.75"/>
  <cols>
    <col min="1" max="1" width="15.75390625" style="7" bestFit="1" customWidth="1"/>
    <col min="2" max="2" width="12.125" style="7" bestFit="1" customWidth="1"/>
    <col min="3" max="3" width="11.75390625" style="7" bestFit="1" customWidth="1"/>
    <col min="4" max="4" width="9.25390625" style="7" bestFit="1" customWidth="1"/>
    <col min="5" max="5" width="14.375" style="7" bestFit="1" customWidth="1"/>
    <col min="6" max="6" width="12.125" style="7" bestFit="1" customWidth="1"/>
    <col min="7" max="7" width="2.75390625" style="7" customWidth="1"/>
    <col min="8" max="8" width="28.125" style="7" bestFit="1" customWidth="1"/>
    <col min="9" max="9" width="12.125" style="8" bestFit="1" customWidth="1"/>
    <col min="10" max="16384" width="10.75390625" style="7" customWidth="1"/>
  </cols>
  <sheetData>
    <row r="1" spans="1:6" ht="12.75">
      <c r="A1" s="4" t="s">
        <v>0</v>
      </c>
      <c r="B1" s="127" t="s">
        <v>100</v>
      </c>
      <c r="C1" s="127"/>
      <c r="D1" s="127"/>
      <c r="E1" s="127"/>
      <c r="F1" s="127"/>
    </row>
    <row r="2" ht="12.75">
      <c r="A2" s="4" t="s">
        <v>0</v>
      </c>
    </row>
    <row r="3" spans="2:5" ht="12.75">
      <c r="B3" s="20"/>
      <c r="C3" s="20" t="s">
        <v>1</v>
      </c>
      <c r="E3" s="20" t="s">
        <v>2</v>
      </c>
    </row>
    <row r="4" spans="1:6" ht="12.75">
      <c r="A4" s="7" t="s">
        <v>0</v>
      </c>
      <c r="B4" s="20" t="s">
        <v>3</v>
      </c>
      <c r="C4" s="20" t="s">
        <v>4</v>
      </c>
      <c r="D4" s="20" t="s">
        <v>5</v>
      </c>
      <c r="E4" s="20" t="s">
        <v>4</v>
      </c>
      <c r="F4" s="20" t="s">
        <v>6</v>
      </c>
    </row>
    <row r="5" ht="12.75">
      <c r="A5" s="7" t="s">
        <v>0</v>
      </c>
    </row>
    <row r="6" spans="1:9" ht="12.75">
      <c r="A6" s="37" t="s">
        <v>7</v>
      </c>
      <c r="B6" s="6">
        <v>950290.7999583324</v>
      </c>
      <c r="C6" s="6">
        <v>246358.56014520722</v>
      </c>
      <c r="D6" s="6">
        <v>0</v>
      </c>
      <c r="E6" s="6">
        <v>0</v>
      </c>
      <c r="F6" s="6">
        <f aca="true" t="shared" si="0" ref="F6:F21">SUM(B6:E6)</f>
        <v>1196649.3601035397</v>
      </c>
      <c r="H6" s="7" t="s">
        <v>8</v>
      </c>
      <c r="I6" s="8" t="s">
        <v>0</v>
      </c>
    </row>
    <row r="7" spans="1:6" ht="12" customHeight="1">
      <c r="A7" s="37" t="s">
        <v>9</v>
      </c>
      <c r="B7" s="6">
        <v>0</v>
      </c>
      <c r="C7" s="6">
        <v>0</v>
      </c>
      <c r="D7" s="6">
        <v>0</v>
      </c>
      <c r="E7" s="6">
        <v>0</v>
      </c>
      <c r="F7" s="6">
        <f t="shared" si="0"/>
        <v>0</v>
      </c>
    </row>
    <row r="8" spans="1:9" ht="12.75">
      <c r="A8" s="37" t="s">
        <v>10</v>
      </c>
      <c r="B8" s="6">
        <v>0</v>
      </c>
      <c r="C8" s="6">
        <v>0</v>
      </c>
      <c r="D8" s="6">
        <v>0</v>
      </c>
      <c r="E8" s="6">
        <v>0</v>
      </c>
      <c r="F8" s="6">
        <f t="shared" si="0"/>
        <v>0</v>
      </c>
      <c r="H8" s="7" t="s">
        <v>0</v>
      </c>
      <c r="I8" s="8" t="s">
        <v>0</v>
      </c>
    </row>
    <row r="9" spans="1:9" ht="12.75">
      <c r="A9" s="37" t="s">
        <v>11</v>
      </c>
      <c r="B9" s="6">
        <v>603076.1678409269</v>
      </c>
      <c r="C9" s="6">
        <v>156344.74875869002</v>
      </c>
      <c r="D9" s="6">
        <v>0</v>
      </c>
      <c r="E9" s="6">
        <v>0</v>
      </c>
      <c r="F9" s="6">
        <f t="shared" si="0"/>
        <v>759420.9165996169</v>
      </c>
      <c r="H9" s="7" t="s">
        <v>0</v>
      </c>
      <c r="I9" s="8" t="s">
        <v>0</v>
      </c>
    </row>
    <row r="10" spans="1:9" ht="12.75">
      <c r="A10" s="37" t="s">
        <v>12</v>
      </c>
      <c r="B10" s="6">
        <v>0</v>
      </c>
      <c r="C10" s="6">
        <v>0</v>
      </c>
      <c r="D10" s="6">
        <v>0</v>
      </c>
      <c r="E10" s="6">
        <v>0</v>
      </c>
      <c r="F10" s="6">
        <f t="shared" si="0"/>
        <v>0</v>
      </c>
      <c r="H10" s="7" t="s">
        <v>13</v>
      </c>
      <c r="I10" s="8">
        <v>55014949.35400905</v>
      </c>
    </row>
    <row r="11" spans="1:6" ht="12.75">
      <c r="A11" s="37" t="s">
        <v>14</v>
      </c>
      <c r="B11" s="6">
        <v>0</v>
      </c>
      <c r="C11" s="6">
        <v>0</v>
      </c>
      <c r="D11" s="6">
        <v>0</v>
      </c>
      <c r="E11" s="6">
        <v>0</v>
      </c>
      <c r="F11" s="6">
        <f t="shared" si="0"/>
        <v>0</v>
      </c>
    </row>
    <row r="12" spans="1:8" ht="12.75">
      <c r="A12" s="37" t="s">
        <v>15</v>
      </c>
      <c r="B12" s="6">
        <v>0</v>
      </c>
      <c r="C12" s="6">
        <v>0</v>
      </c>
      <c r="D12" s="6">
        <v>0</v>
      </c>
      <c r="E12" s="6">
        <v>0</v>
      </c>
      <c r="F12" s="6">
        <f t="shared" si="0"/>
        <v>0</v>
      </c>
      <c r="H12" s="7" t="s">
        <v>16</v>
      </c>
    </row>
    <row r="13" spans="1:9" ht="12.75">
      <c r="A13" s="37" t="s">
        <v>17</v>
      </c>
      <c r="B13" s="6">
        <v>0</v>
      </c>
      <c r="C13" s="6">
        <v>0</v>
      </c>
      <c r="D13" s="6">
        <v>0</v>
      </c>
      <c r="E13" s="6">
        <v>0</v>
      </c>
      <c r="F13" s="6">
        <f t="shared" si="0"/>
        <v>0</v>
      </c>
      <c r="H13" s="7" t="s">
        <v>18</v>
      </c>
      <c r="I13" s="8">
        <v>0</v>
      </c>
    </row>
    <row r="14" spans="1:9" ht="12.75">
      <c r="A14" s="37" t="s">
        <v>19</v>
      </c>
      <c r="B14" s="6">
        <v>0</v>
      </c>
      <c r="C14" s="6">
        <v>0</v>
      </c>
      <c r="D14" s="6">
        <v>0</v>
      </c>
      <c r="E14" s="6">
        <v>0</v>
      </c>
      <c r="F14" s="6">
        <f t="shared" si="0"/>
        <v>0</v>
      </c>
      <c r="H14" s="7" t="s">
        <v>20</v>
      </c>
      <c r="I14" s="8">
        <v>0</v>
      </c>
    </row>
    <row r="15" spans="1:9" ht="12.75">
      <c r="A15" s="37" t="s">
        <v>21</v>
      </c>
      <c r="B15" s="6">
        <v>0</v>
      </c>
      <c r="C15" s="6">
        <v>0</v>
      </c>
      <c r="D15" s="6">
        <v>0</v>
      </c>
      <c r="E15" s="6">
        <v>0</v>
      </c>
      <c r="F15" s="6">
        <f t="shared" si="0"/>
        <v>0</v>
      </c>
      <c r="H15" s="7" t="s">
        <v>22</v>
      </c>
      <c r="I15" s="8">
        <v>796934.77</v>
      </c>
    </row>
    <row r="16" spans="1:6" ht="12.75">
      <c r="A16" s="37" t="s">
        <v>23</v>
      </c>
      <c r="B16" s="6">
        <v>139409.12018481863</v>
      </c>
      <c r="C16" s="6">
        <v>36141.17922781949</v>
      </c>
      <c r="D16" s="6">
        <v>0</v>
      </c>
      <c r="E16" s="6">
        <v>0</v>
      </c>
      <c r="F16" s="6">
        <f t="shared" si="0"/>
        <v>175550.29941263812</v>
      </c>
    </row>
    <row r="17" spans="1:8" ht="12.75">
      <c r="A17" s="37" t="s">
        <v>24</v>
      </c>
      <c r="B17" s="6">
        <v>0</v>
      </c>
      <c r="C17" s="6">
        <v>0</v>
      </c>
      <c r="D17" s="6">
        <v>0</v>
      </c>
      <c r="E17" s="6">
        <v>0</v>
      </c>
      <c r="F17" s="6">
        <f t="shared" si="0"/>
        <v>0</v>
      </c>
      <c r="H17" s="7" t="s">
        <v>25</v>
      </c>
    </row>
    <row r="18" spans="1:9" ht="12.75">
      <c r="A18" s="37" t="s">
        <v>26</v>
      </c>
      <c r="B18" s="6">
        <v>0</v>
      </c>
      <c r="C18" s="6">
        <v>0</v>
      </c>
      <c r="D18" s="6">
        <v>0</v>
      </c>
      <c r="E18" s="6">
        <v>0</v>
      </c>
      <c r="F18" s="6">
        <f t="shared" si="0"/>
        <v>0</v>
      </c>
      <c r="H18" s="7" t="s">
        <v>27</v>
      </c>
      <c r="I18" s="8">
        <v>5725000</v>
      </c>
    </row>
    <row r="19" spans="1:9" ht="12.75">
      <c r="A19" s="37" t="s">
        <v>28</v>
      </c>
      <c r="B19" s="6">
        <v>0</v>
      </c>
      <c r="C19" s="6">
        <v>0</v>
      </c>
      <c r="D19" s="6">
        <v>0</v>
      </c>
      <c r="E19" s="6">
        <v>0</v>
      </c>
      <c r="F19" s="6">
        <f t="shared" si="0"/>
        <v>0</v>
      </c>
      <c r="H19" s="7" t="s">
        <v>29</v>
      </c>
      <c r="I19" s="8">
        <v>-7993993.060218926</v>
      </c>
    </row>
    <row r="20" spans="1:9" ht="12.75">
      <c r="A20" s="37" t="s">
        <v>30</v>
      </c>
      <c r="B20" s="6">
        <v>0</v>
      </c>
      <c r="C20" s="6">
        <v>0</v>
      </c>
      <c r="D20" s="6">
        <v>0</v>
      </c>
      <c r="E20" s="6">
        <v>0</v>
      </c>
      <c r="F20" s="6">
        <f t="shared" si="0"/>
        <v>0</v>
      </c>
      <c r="H20" s="7" t="s">
        <v>31</v>
      </c>
      <c r="I20" s="8" t="s">
        <v>0</v>
      </c>
    </row>
    <row r="21" spans="1:9" ht="12.75">
      <c r="A21" s="37" t="s">
        <v>32</v>
      </c>
      <c r="B21" s="6">
        <v>0</v>
      </c>
      <c r="C21" s="6">
        <v>0</v>
      </c>
      <c r="D21" s="6">
        <v>0</v>
      </c>
      <c r="E21" s="6">
        <v>0</v>
      </c>
      <c r="F21" s="6">
        <f t="shared" si="0"/>
        <v>0</v>
      </c>
      <c r="H21" s="7" t="s">
        <v>33</v>
      </c>
      <c r="I21" s="8">
        <v>11334052</v>
      </c>
    </row>
    <row r="22" spans="1:9" ht="12.75">
      <c r="A22" s="37" t="s">
        <v>34</v>
      </c>
      <c r="B22" s="6">
        <v>0</v>
      </c>
      <c r="C22" s="6">
        <v>0</v>
      </c>
      <c r="D22" s="6">
        <v>0</v>
      </c>
      <c r="E22" s="6">
        <v>0</v>
      </c>
      <c r="F22" s="6">
        <f aca="true" t="shared" si="1" ref="F22:F37">SUM(B22:E22)</f>
        <v>0</v>
      </c>
      <c r="H22" s="7" t="s">
        <v>35</v>
      </c>
      <c r="I22" s="8" t="s">
        <v>0</v>
      </c>
    </row>
    <row r="23" spans="1:9" ht="12.75">
      <c r="A23" s="37" t="s">
        <v>36</v>
      </c>
      <c r="B23" s="6">
        <v>10849.45303213674</v>
      </c>
      <c r="C23" s="6">
        <v>2812.671265971907</v>
      </c>
      <c r="D23" s="6">
        <v>0</v>
      </c>
      <c r="E23" s="6">
        <v>0</v>
      </c>
      <c r="F23" s="6">
        <f t="shared" si="1"/>
        <v>13662.124298108647</v>
      </c>
      <c r="H23" s="7" t="s">
        <v>37</v>
      </c>
      <c r="I23" s="8">
        <v>9590882</v>
      </c>
    </row>
    <row r="24" spans="1:6" ht="12.75">
      <c r="A24" s="37" t="s">
        <v>38</v>
      </c>
      <c r="B24" s="6">
        <v>3257004.5014059576</v>
      </c>
      <c r="C24" s="6">
        <v>844363.5773260277</v>
      </c>
      <c r="D24" s="6">
        <v>2575.038472376715</v>
      </c>
      <c r="E24" s="6">
        <v>0</v>
      </c>
      <c r="F24" s="6">
        <f t="shared" si="1"/>
        <v>4103943.117204362</v>
      </c>
    </row>
    <row r="25" spans="1:9" ht="12.75">
      <c r="A25" s="37" t="s">
        <v>39</v>
      </c>
      <c r="B25" s="6">
        <v>0</v>
      </c>
      <c r="C25" s="6">
        <v>0</v>
      </c>
      <c r="D25" s="6">
        <v>0</v>
      </c>
      <c r="E25" s="6">
        <v>0</v>
      </c>
      <c r="F25" s="6">
        <f t="shared" si="1"/>
        <v>0</v>
      </c>
      <c r="H25" s="7" t="s">
        <v>40</v>
      </c>
      <c r="I25" s="8">
        <f>SUM(I10:I15)-SUM(I18:I23)</f>
        <v>37155943.18422797</v>
      </c>
    </row>
    <row r="26" spans="1:9" ht="12.75">
      <c r="A26" s="37" t="s">
        <v>41</v>
      </c>
      <c r="B26" s="6">
        <v>0</v>
      </c>
      <c r="C26" s="6">
        <v>0</v>
      </c>
      <c r="D26" s="6">
        <v>0</v>
      </c>
      <c r="E26" s="6">
        <v>0</v>
      </c>
      <c r="F26" s="6">
        <f t="shared" si="1"/>
        <v>0</v>
      </c>
      <c r="H26" s="7" t="s">
        <v>42</v>
      </c>
      <c r="I26" s="8">
        <f>+F60</f>
        <v>37155943.18422798</v>
      </c>
    </row>
    <row r="27" spans="1:9" ht="12.75">
      <c r="A27" s="37" t="s">
        <v>43</v>
      </c>
      <c r="B27" s="6">
        <v>0</v>
      </c>
      <c r="C27" s="6">
        <v>0</v>
      </c>
      <c r="D27" s="6">
        <v>0</v>
      </c>
      <c r="E27" s="6">
        <v>0</v>
      </c>
      <c r="F27" s="6">
        <f t="shared" si="1"/>
        <v>0</v>
      </c>
      <c r="I27" s="8" t="s">
        <v>0</v>
      </c>
    </row>
    <row r="28" spans="1:9" ht="12.75">
      <c r="A28" s="37" t="s">
        <v>44</v>
      </c>
      <c r="B28" s="6">
        <v>0</v>
      </c>
      <c r="C28" s="6">
        <v>0</v>
      </c>
      <c r="D28" s="6">
        <v>0</v>
      </c>
      <c r="E28" s="6">
        <v>0</v>
      </c>
      <c r="F28" s="6">
        <f t="shared" si="1"/>
        <v>0</v>
      </c>
      <c r="I28" s="8" t="s">
        <v>0</v>
      </c>
    </row>
    <row r="29" spans="1:6" ht="12.75">
      <c r="A29" s="37" t="s">
        <v>45</v>
      </c>
      <c r="B29" s="6">
        <v>0</v>
      </c>
      <c r="C29" s="6">
        <v>0</v>
      </c>
      <c r="D29" s="6">
        <v>0</v>
      </c>
      <c r="E29" s="6">
        <v>0</v>
      </c>
      <c r="F29" s="6">
        <f t="shared" si="1"/>
        <v>0</v>
      </c>
    </row>
    <row r="30" spans="1:6" ht="12.75">
      <c r="A30" s="37" t="s">
        <v>46</v>
      </c>
      <c r="B30" s="6">
        <v>12872352.576369913</v>
      </c>
      <c r="C30" s="6">
        <v>3331876.2551714093</v>
      </c>
      <c r="D30" s="6">
        <v>81573.19449907691</v>
      </c>
      <c r="E30" s="6">
        <v>0</v>
      </c>
      <c r="F30" s="6">
        <f t="shared" si="1"/>
        <v>16285802.0260404</v>
      </c>
    </row>
    <row r="31" spans="1:6" ht="12.75">
      <c r="A31" s="37" t="s">
        <v>47</v>
      </c>
      <c r="B31" s="6">
        <v>0</v>
      </c>
      <c r="C31" s="6">
        <v>0</v>
      </c>
      <c r="D31" s="6">
        <v>0</v>
      </c>
      <c r="E31" s="6">
        <v>0</v>
      </c>
      <c r="F31" s="6">
        <f t="shared" si="1"/>
        <v>0</v>
      </c>
    </row>
    <row r="32" spans="1:6" ht="12.75">
      <c r="A32" s="37" t="s">
        <v>48</v>
      </c>
      <c r="B32" s="6">
        <v>0</v>
      </c>
      <c r="C32" s="6">
        <v>0</v>
      </c>
      <c r="D32" s="6">
        <v>0</v>
      </c>
      <c r="E32" s="6">
        <v>0</v>
      </c>
      <c r="F32" s="6">
        <f t="shared" si="1"/>
        <v>0</v>
      </c>
    </row>
    <row r="33" spans="1:6" ht="12.75">
      <c r="A33" s="37" t="s">
        <v>49</v>
      </c>
      <c r="B33" s="6">
        <v>0</v>
      </c>
      <c r="C33" s="6">
        <v>0</v>
      </c>
      <c r="D33" s="6">
        <v>0</v>
      </c>
      <c r="E33" s="6">
        <v>0</v>
      </c>
      <c r="F33" s="6">
        <f t="shared" si="1"/>
        <v>0</v>
      </c>
    </row>
    <row r="34" spans="1:6" ht="12.75">
      <c r="A34" s="37" t="s">
        <v>50</v>
      </c>
      <c r="B34" s="6">
        <v>0</v>
      </c>
      <c r="C34" s="6">
        <v>0</v>
      </c>
      <c r="D34" s="6">
        <v>0</v>
      </c>
      <c r="E34" s="6">
        <v>0</v>
      </c>
      <c r="F34" s="6">
        <f t="shared" si="1"/>
        <v>0</v>
      </c>
    </row>
    <row r="35" spans="1:6" ht="12.75">
      <c r="A35" s="37" t="s">
        <v>51</v>
      </c>
      <c r="B35" s="6">
        <v>0</v>
      </c>
      <c r="C35" s="6">
        <v>0</v>
      </c>
      <c r="D35" s="6">
        <v>0</v>
      </c>
      <c r="E35" s="6">
        <v>0</v>
      </c>
      <c r="F35" s="6">
        <f t="shared" si="1"/>
        <v>0</v>
      </c>
    </row>
    <row r="36" spans="1:6" ht="12.75">
      <c r="A36" s="37" t="s">
        <v>52</v>
      </c>
      <c r="B36" s="6">
        <v>0</v>
      </c>
      <c r="C36" s="6">
        <v>0</v>
      </c>
      <c r="D36" s="6">
        <v>0</v>
      </c>
      <c r="E36" s="6">
        <v>0</v>
      </c>
      <c r="F36" s="6">
        <f t="shared" si="1"/>
        <v>0</v>
      </c>
    </row>
    <row r="37" spans="1:6" ht="12.75">
      <c r="A37" s="37" t="s">
        <v>53</v>
      </c>
      <c r="B37" s="6">
        <v>0</v>
      </c>
      <c r="C37" s="6">
        <v>0</v>
      </c>
      <c r="D37" s="6">
        <v>0</v>
      </c>
      <c r="E37" s="6">
        <v>0</v>
      </c>
      <c r="F37" s="6">
        <f t="shared" si="1"/>
        <v>0</v>
      </c>
    </row>
    <row r="38" spans="1:6" ht="12.75">
      <c r="A38" s="37" t="s">
        <v>54</v>
      </c>
      <c r="B38" s="6">
        <v>0</v>
      </c>
      <c r="C38" s="6">
        <v>0</v>
      </c>
      <c r="D38" s="6">
        <v>0</v>
      </c>
      <c r="E38" s="6">
        <v>0</v>
      </c>
      <c r="F38" s="6">
        <f aca="true" t="shared" si="2" ref="F38:F53">SUM(B38:E38)</f>
        <v>0</v>
      </c>
    </row>
    <row r="39" spans="1:6" ht="12.75">
      <c r="A39" s="37" t="s">
        <v>55</v>
      </c>
      <c r="B39" s="6">
        <v>4982258.904796839</v>
      </c>
      <c r="C39" s="6">
        <v>1291627.920748265</v>
      </c>
      <c r="D39" s="6">
        <v>0</v>
      </c>
      <c r="E39" s="6">
        <v>0</v>
      </c>
      <c r="F39" s="6">
        <f t="shared" si="2"/>
        <v>6273886.825545104</v>
      </c>
    </row>
    <row r="40" spans="1:6" ht="12.75">
      <c r="A40" s="37" t="s">
        <v>56</v>
      </c>
      <c r="B40" s="6">
        <v>0</v>
      </c>
      <c r="C40" s="6">
        <v>0</v>
      </c>
      <c r="D40" s="6">
        <v>0</v>
      </c>
      <c r="E40" s="6">
        <v>0</v>
      </c>
      <c r="F40" s="6">
        <f t="shared" si="2"/>
        <v>0</v>
      </c>
    </row>
    <row r="41" spans="1:6" ht="12.75">
      <c r="A41" s="37" t="s">
        <v>57</v>
      </c>
      <c r="B41" s="6">
        <v>0</v>
      </c>
      <c r="C41" s="6">
        <v>0</v>
      </c>
      <c r="D41" s="6">
        <v>0</v>
      </c>
      <c r="E41" s="6">
        <v>0</v>
      </c>
      <c r="F41" s="6">
        <f t="shared" si="2"/>
        <v>0</v>
      </c>
    </row>
    <row r="42" spans="1:6" ht="12.75">
      <c r="A42" s="37" t="s">
        <v>58</v>
      </c>
      <c r="B42" s="6">
        <v>98303.9790962104</v>
      </c>
      <c r="C42" s="6">
        <v>25484.85868509812</v>
      </c>
      <c r="D42" s="6">
        <v>0</v>
      </c>
      <c r="E42" s="6">
        <v>0</v>
      </c>
      <c r="F42" s="6">
        <f t="shared" si="2"/>
        <v>123788.83778130852</v>
      </c>
    </row>
    <row r="43" spans="1:6" ht="12.75">
      <c r="A43" s="37" t="s">
        <v>59</v>
      </c>
      <c r="B43" s="6">
        <v>0</v>
      </c>
      <c r="C43" s="6">
        <v>0</v>
      </c>
      <c r="D43" s="6">
        <v>0</v>
      </c>
      <c r="E43" s="6">
        <v>0</v>
      </c>
      <c r="F43" s="6">
        <f t="shared" si="2"/>
        <v>0</v>
      </c>
    </row>
    <row r="44" spans="1:6" ht="12.75">
      <c r="A44" s="37" t="s">
        <v>60</v>
      </c>
      <c r="B44" s="6">
        <v>0</v>
      </c>
      <c r="C44" s="6">
        <v>0</v>
      </c>
      <c r="D44" s="6">
        <v>0</v>
      </c>
      <c r="E44" s="6">
        <v>0</v>
      </c>
      <c r="F44" s="6">
        <f t="shared" si="2"/>
        <v>0</v>
      </c>
    </row>
    <row r="45" spans="1:6" ht="12.75">
      <c r="A45" s="37" t="s">
        <v>61</v>
      </c>
      <c r="B45" s="6">
        <v>0</v>
      </c>
      <c r="C45" s="6">
        <v>0</v>
      </c>
      <c r="D45" s="6">
        <v>0</v>
      </c>
      <c r="E45" s="6">
        <v>0</v>
      </c>
      <c r="F45" s="6">
        <f t="shared" si="2"/>
        <v>0</v>
      </c>
    </row>
    <row r="46" spans="1:6" ht="12.75">
      <c r="A46" s="37" t="s">
        <v>62</v>
      </c>
      <c r="B46" s="6">
        <v>0</v>
      </c>
      <c r="C46" s="6">
        <v>0</v>
      </c>
      <c r="D46" s="6">
        <v>0</v>
      </c>
      <c r="E46" s="6">
        <v>0</v>
      </c>
      <c r="F46" s="6">
        <f t="shared" si="2"/>
        <v>0</v>
      </c>
    </row>
    <row r="47" spans="1:6" ht="12.75">
      <c r="A47" s="37" t="s">
        <v>63</v>
      </c>
      <c r="B47" s="6">
        <v>119969.44861301625</v>
      </c>
      <c r="C47" s="6">
        <v>31101.53294445556</v>
      </c>
      <c r="D47" s="6">
        <v>0</v>
      </c>
      <c r="E47" s="6">
        <v>0</v>
      </c>
      <c r="F47" s="6">
        <f t="shared" si="2"/>
        <v>151070.98155747182</v>
      </c>
    </row>
    <row r="48" spans="1:6" ht="12.75">
      <c r="A48" s="37" t="s">
        <v>64</v>
      </c>
      <c r="B48" s="6">
        <v>0</v>
      </c>
      <c r="C48" s="6">
        <v>0</v>
      </c>
      <c r="D48" s="6">
        <v>0</v>
      </c>
      <c r="E48" s="6">
        <v>0</v>
      </c>
      <c r="F48" s="6">
        <f t="shared" si="2"/>
        <v>0</v>
      </c>
    </row>
    <row r="49" spans="1:6" ht="12.75">
      <c r="A49" s="37" t="s">
        <v>65</v>
      </c>
      <c r="B49" s="6">
        <v>5096105.3068751255</v>
      </c>
      <c r="C49" s="6">
        <v>1321142.0817766038</v>
      </c>
      <c r="D49" s="6">
        <v>11355.70296721569</v>
      </c>
      <c r="E49" s="6">
        <v>0</v>
      </c>
      <c r="F49" s="6">
        <f t="shared" si="2"/>
        <v>6428603.091618945</v>
      </c>
    </row>
    <row r="50" spans="1:6" ht="12.75">
      <c r="A50" s="37" t="s">
        <v>66</v>
      </c>
      <c r="B50" s="6">
        <v>1291760.741251855</v>
      </c>
      <c r="C50" s="6">
        <v>351804.86281462613</v>
      </c>
      <c r="D50" s="6">
        <v>0</v>
      </c>
      <c r="E50" s="6">
        <v>0</v>
      </c>
      <c r="F50" s="6">
        <f t="shared" si="2"/>
        <v>1643565.604066481</v>
      </c>
    </row>
    <row r="51" spans="1:6" ht="12.75">
      <c r="A51" s="37" t="s">
        <v>67</v>
      </c>
      <c r="B51" s="6">
        <v>0</v>
      </c>
      <c r="C51" s="6">
        <v>0</v>
      </c>
      <c r="D51" s="6">
        <v>0</v>
      </c>
      <c r="E51" s="6">
        <v>0</v>
      </c>
      <c r="F51" s="6">
        <f t="shared" si="2"/>
        <v>0</v>
      </c>
    </row>
    <row r="52" spans="1:6" ht="12.75">
      <c r="A52" s="37" t="s">
        <v>68</v>
      </c>
      <c r="B52" s="6">
        <v>0</v>
      </c>
      <c r="C52" s="6">
        <v>0</v>
      </c>
      <c r="D52" s="6">
        <v>0</v>
      </c>
      <c r="E52" s="6">
        <v>0</v>
      </c>
      <c r="F52" s="6">
        <f t="shared" si="2"/>
        <v>0</v>
      </c>
    </row>
    <row r="53" spans="1:6" ht="12.75">
      <c r="A53" s="37" t="s">
        <v>69</v>
      </c>
      <c r="B53" s="6">
        <v>0</v>
      </c>
      <c r="C53" s="6">
        <v>0</v>
      </c>
      <c r="D53" s="6">
        <v>0</v>
      </c>
      <c r="E53" s="6">
        <v>0</v>
      </c>
      <c r="F53" s="6">
        <f t="shared" si="2"/>
        <v>0</v>
      </c>
    </row>
    <row r="54" spans="1:6" ht="12.75">
      <c r="A54" s="37" t="s">
        <v>70</v>
      </c>
      <c r="B54" s="6">
        <v>0</v>
      </c>
      <c r="C54" s="6">
        <v>0</v>
      </c>
      <c r="D54" s="6">
        <v>0</v>
      </c>
      <c r="E54" s="6">
        <v>0</v>
      </c>
      <c r="F54" s="6">
        <f>SUM(B54:E54)</f>
        <v>0</v>
      </c>
    </row>
    <row r="55" spans="1:6" ht="12.75">
      <c r="A55" s="37" t="s">
        <v>71</v>
      </c>
      <c r="B55" s="6">
        <v>0</v>
      </c>
      <c r="C55" s="6">
        <v>0</v>
      </c>
      <c r="D55" s="6">
        <v>0</v>
      </c>
      <c r="E55" s="6">
        <v>0</v>
      </c>
      <c r="F55" s="6">
        <f>SUM(B55:E55)</f>
        <v>0</v>
      </c>
    </row>
    <row r="56" spans="1:6" ht="12.75">
      <c r="A56" s="37" t="s">
        <v>72</v>
      </c>
      <c r="B56" s="6">
        <v>0</v>
      </c>
      <c r="C56" s="6">
        <v>0</v>
      </c>
      <c r="D56" s="6">
        <v>0</v>
      </c>
      <c r="E56" s="6">
        <v>0</v>
      </c>
      <c r="F56" s="6">
        <f>SUM(B56:E56)</f>
        <v>0</v>
      </c>
    </row>
    <row r="57" spans="1:6" ht="12.75">
      <c r="A57" s="37" t="s">
        <v>73</v>
      </c>
      <c r="B57" s="6">
        <v>0</v>
      </c>
      <c r="C57" s="6">
        <v>0</v>
      </c>
      <c r="D57" s="6">
        <v>0</v>
      </c>
      <c r="E57" s="6">
        <v>0</v>
      </c>
      <c r="F57" s="6">
        <f>SUM(B57:E57)</f>
        <v>0</v>
      </c>
    </row>
    <row r="58" spans="1:6" ht="12.75">
      <c r="A58" s="37" t="s">
        <v>74</v>
      </c>
      <c r="B58" s="6">
        <v>0</v>
      </c>
      <c r="C58" s="6">
        <v>0</v>
      </c>
      <c r="D58" s="6">
        <v>0</v>
      </c>
      <c r="E58" s="6">
        <v>0</v>
      </c>
      <c r="F58" s="6">
        <f>SUM(B58:E58)</f>
        <v>0</v>
      </c>
    </row>
    <row r="59" spans="1:6" ht="12.75">
      <c r="A59" s="37" t="s">
        <v>0</v>
      </c>
      <c r="B59" s="6"/>
      <c r="C59" s="6"/>
      <c r="D59" s="6"/>
      <c r="E59" s="6"/>
      <c r="F59" s="6"/>
    </row>
    <row r="60" spans="1:6" ht="12.75">
      <c r="A60" s="37" t="s">
        <v>6</v>
      </c>
      <c r="B60" s="6">
        <f>SUM(B6:B58)</f>
        <v>29421380.999425136</v>
      </c>
      <c r="C60" s="6">
        <f>SUM(C6:C58)</f>
        <v>7639058.248864175</v>
      </c>
      <c r="D60" s="6">
        <f>SUM(D6:D58)</f>
        <v>95503.93593866932</v>
      </c>
      <c r="E60" s="6">
        <f>SUM(E6:E58)</f>
        <v>0</v>
      </c>
      <c r="F60" s="6">
        <f>SUM(F6:F58)</f>
        <v>37155943.18422798</v>
      </c>
    </row>
    <row r="61" spans="1:9" ht="12.75">
      <c r="A61"/>
      <c r="B61"/>
      <c r="C61"/>
      <c r="D61"/>
      <c r="E61"/>
      <c r="F61"/>
      <c r="G61"/>
      <c r="H61"/>
      <c r="I61"/>
    </row>
    <row r="62" spans="1:9" ht="12.75">
      <c r="A62"/>
      <c r="B62"/>
      <c r="C62"/>
      <c r="D62"/>
      <c r="E62"/>
      <c r="F62"/>
      <c r="G62"/>
      <c r="H62"/>
      <c r="I62"/>
    </row>
    <row r="63" ht="12.75">
      <c r="I63" s="6"/>
    </row>
    <row r="64" ht="12.75">
      <c r="I64" s="6"/>
    </row>
    <row r="65" ht="12.75">
      <c r="I65" s="6"/>
    </row>
    <row r="66" ht="12.75">
      <c r="I66" s="6"/>
    </row>
    <row r="67" ht="12.75">
      <c r="I67" s="6"/>
    </row>
  </sheetData>
  <mergeCells count="1">
    <mergeCell ref="B1:F1"/>
  </mergeCells>
  <printOptions horizontalCentered="1" verticalCentered="1"/>
  <pageMargins left="0.25" right="0.25" top="0.25" bottom="0.25" header="0.25" footer="0.25"/>
  <pageSetup horizontalDpi="600" verticalDpi="600" orientation="portrait" scale="75" r:id="rId1"/>
  <headerFooter alignWithMargins="0">
    <oddHeader>&amp;L&amp;"Geneva,Bold"&amp;D&amp;C&amp;"Geneva,Bold Italic"Andrew Jackson Life Insurance Company&amp;R&amp;"Geneva,Bold"UNAUDITED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NOLHGA</dc:creator>
  <cp:keywords/>
  <dc:description/>
  <cp:lastModifiedBy>ppeterson</cp:lastModifiedBy>
  <cp:lastPrinted>2003-12-01T15:13:07Z</cp:lastPrinted>
  <dcterms:created xsi:type="dcterms:W3CDTF">1997-10-20T16:37:58Z</dcterms:created>
  <dcterms:modified xsi:type="dcterms:W3CDTF">2003-12-01T15:13:51Z</dcterms:modified>
  <cp:category/>
  <cp:version/>
  <cp:contentType/>
  <cp:contentStatus/>
</cp:coreProperties>
</file>